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nner 3d INELE\Desktop\"/>
    </mc:Choice>
  </mc:AlternateContent>
  <xr:revisionPtr revIDLastSave="0" documentId="8_{FE81E522-212A-4425-847A-D1B2AE1D10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" l="1"/>
  <c r="D70" i="1" s="1"/>
  <c r="D71" i="1" s="1"/>
  <c r="D72" i="1" s="1"/>
  <c r="D73" i="1" s="1"/>
  <c r="D74" i="1" s="1"/>
  <c r="D75" i="1" s="1"/>
  <c r="D76" i="1" s="1"/>
  <c r="D57" i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44" i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AQ39" i="1"/>
  <c r="AJ39" i="1"/>
  <c r="AK38" i="1"/>
  <c r="AH38" i="1"/>
  <c r="AQ38" i="1" s="1"/>
  <c r="AH37" i="1"/>
  <c r="AQ37" i="1" s="1"/>
  <c r="AH36" i="1"/>
  <c r="AQ36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40" i="1" s="1"/>
  <c r="D41" i="1" s="1"/>
  <c r="D42" i="1" s="1"/>
  <c r="R13" i="1"/>
  <c r="U13" i="1" s="1"/>
  <c r="AG13" i="1" s="1"/>
  <c r="U12" i="1"/>
  <c r="AG12" i="1" s="1"/>
  <c r="T12" i="1"/>
  <c r="S12" i="1"/>
  <c r="T11" i="1"/>
  <c r="S11" i="1"/>
  <c r="T10" i="1"/>
  <c r="S10" i="1"/>
  <c r="T9" i="1"/>
  <c r="S9" i="1"/>
  <c r="T8" i="1"/>
  <c r="S8" i="1"/>
  <c r="AE12" i="1" l="1"/>
  <c r="AJ38" i="1"/>
  <c r="AK37" i="1"/>
  <c r="AK36" i="1" s="1"/>
  <c r="AK35" i="1" s="1"/>
  <c r="AK34" i="1" s="1"/>
  <c r="AK33" i="1" s="1"/>
  <c r="AK32" i="1" s="1"/>
  <c r="AK31" i="1" s="1"/>
  <c r="AK30" i="1" s="1"/>
  <c r="AK29" i="1" s="1"/>
  <c r="AK28" i="1" s="1"/>
  <c r="AK27" i="1" s="1"/>
  <c r="AK26" i="1" s="1"/>
  <c r="AK25" i="1" s="1"/>
  <c r="AK24" i="1" s="1"/>
  <c r="AK23" i="1" s="1"/>
  <c r="AK22" i="1" s="1"/>
  <c r="AK21" i="1" s="1"/>
  <c r="AK20" i="1" s="1"/>
  <c r="AK19" i="1" s="1"/>
  <c r="AK18" i="1" s="1"/>
  <c r="AK17" i="1" s="1"/>
  <c r="AK16" i="1" s="1"/>
  <c r="AK15" i="1" s="1"/>
  <c r="AK14" i="1" s="1"/>
  <c r="AK13" i="1" s="1"/>
  <c r="AK12" i="1" s="1"/>
  <c r="T13" i="1"/>
  <c r="R14" i="1"/>
  <c r="S13" i="1"/>
  <c r="AS12" i="1"/>
  <c r="AH35" i="1"/>
  <c r="AH34" i="1" l="1"/>
  <c r="AQ35" i="1"/>
  <c r="AJ37" i="1"/>
  <c r="AM38" i="1"/>
  <c r="R15" i="1"/>
  <c r="S14" i="1"/>
  <c r="T14" i="1"/>
  <c r="U14" i="1"/>
  <c r="AM37" i="1" l="1"/>
  <c r="AJ36" i="1"/>
  <c r="AG14" i="1"/>
  <c r="AS13" i="1"/>
  <c r="AE13" i="1"/>
  <c r="AQ34" i="1"/>
  <c r="AH33" i="1"/>
  <c r="R16" i="1"/>
  <c r="S15" i="1"/>
  <c r="U15" i="1"/>
  <c r="AS14" i="1" s="1"/>
  <c r="T15" i="1"/>
  <c r="AE14" i="1" l="1"/>
  <c r="AH32" i="1"/>
  <c r="AQ33" i="1"/>
  <c r="AG15" i="1"/>
  <c r="AJ35" i="1"/>
  <c r="AM36" i="1"/>
  <c r="R17" i="1"/>
  <c r="S16" i="1"/>
  <c r="U16" i="1"/>
  <c r="AS15" i="1" s="1"/>
  <c r="T16" i="1"/>
  <c r="AJ34" i="1" l="1"/>
  <c r="AM35" i="1"/>
  <c r="AH31" i="1"/>
  <c r="AQ32" i="1"/>
  <c r="U17" i="1"/>
  <c r="T17" i="1"/>
  <c r="S17" i="1"/>
  <c r="R18" i="1"/>
  <c r="AG16" i="1"/>
  <c r="AE15" i="1"/>
  <c r="AG17" i="1" l="1"/>
  <c r="AH30" i="1"/>
  <c r="AQ31" i="1"/>
  <c r="AE16" i="1"/>
  <c r="AS16" i="1"/>
  <c r="U18" i="1"/>
  <c r="AS17" i="1" s="1"/>
  <c r="T18" i="1"/>
  <c r="R19" i="1"/>
  <c r="S18" i="1"/>
  <c r="AJ33" i="1"/>
  <c r="AM34" i="1"/>
  <c r="AM33" i="1" l="1"/>
  <c r="AJ32" i="1"/>
  <c r="AQ30" i="1"/>
  <c r="AH29" i="1"/>
  <c r="U19" i="1"/>
  <c r="AS18" i="1" s="1"/>
  <c r="T19" i="1"/>
  <c r="R20" i="1"/>
  <c r="S19" i="1"/>
  <c r="AG18" i="1"/>
  <c r="AE17" i="1"/>
  <c r="AQ29" i="1" l="1"/>
  <c r="AH28" i="1"/>
  <c r="AG19" i="1"/>
  <c r="AE18" i="1"/>
  <c r="AM32" i="1"/>
  <c r="AJ31" i="1"/>
  <c r="T20" i="1"/>
  <c r="U20" i="1"/>
  <c r="R21" i="1"/>
  <c r="S20" i="1"/>
  <c r="AG20" i="1" l="1"/>
  <c r="AJ30" i="1"/>
  <c r="AM31" i="1"/>
  <c r="AE19" i="1"/>
  <c r="AQ28" i="1"/>
  <c r="AH27" i="1"/>
  <c r="T21" i="1"/>
  <c r="R22" i="1"/>
  <c r="S21" i="1"/>
  <c r="U21" i="1"/>
  <c r="AS19" i="1"/>
  <c r="AJ29" i="1" l="1"/>
  <c r="AM30" i="1"/>
  <c r="AQ27" i="1"/>
  <c r="AH26" i="1"/>
  <c r="AE20" i="1"/>
  <c r="R23" i="1"/>
  <c r="S22" i="1"/>
  <c r="U22" i="1"/>
  <c r="AE21" i="1" s="1"/>
  <c r="T22" i="1"/>
  <c r="AG21" i="1"/>
  <c r="AS20" i="1"/>
  <c r="AQ26" i="1" l="1"/>
  <c r="AH25" i="1"/>
  <c r="AG22" i="1"/>
  <c r="AS21" i="1"/>
  <c r="R24" i="1"/>
  <c r="S23" i="1"/>
  <c r="U23" i="1"/>
  <c r="T23" i="1"/>
  <c r="AJ28" i="1"/>
  <c r="AM29" i="1"/>
  <c r="AG23" i="1" l="1"/>
  <c r="AJ27" i="1"/>
  <c r="AM28" i="1"/>
  <c r="AS22" i="1"/>
  <c r="AQ25" i="1"/>
  <c r="AH24" i="1"/>
  <c r="AE22" i="1"/>
  <c r="U24" i="1"/>
  <c r="T24" i="1"/>
  <c r="R25" i="1"/>
  <c r="S24" i="1"/>
  <c r="AG24" i="1" l="1"/>
  <c r="AJ26" i="1"/>
  <c r="AM27" i="1"/>
  <c r="AH23" i="1"/>
  <c r="AQ24" i="1"/>
  <c r="AI24" i="1"/>
  <c r="AE23" i="1"/>
  <c r="V25" i="1"/>
  <c r="U25" i="1"/>
  <c r="T25" i="1"/>
  <c r="R26" i="1"/>
  <c r="S25" i="1"/>
  <c r="AS23" i="1"/>
  <c r="AG25" i="1" l="1"/>
  <c r="AM26" i="1"/>
  <c r="AJ25" i="1"/>
  <c r="AE24" i="1"/>
  <c r="AI25" i="1"/>
  <c r="T26" i="1"/>
  <c r="S26" i="1"/>
  <c r="AL26" i="1" s="1"/>
  <c r="W26" i="1"/>
  <c r="R27" i="1"/>
  <c r="V26" i="1"/>
  <c r="AT25" i="1" s="1"/>
  <c r="U26" i="1"/>
  <c r="AH22" i="1"/>
  <c r="AQ23" i="1"/>
  <c r="AI23" i="1"/>
  <c r="AS24" i="1"/>
  <c r="AI22" i="1" l="1"/>
  <c r="AH21" i="1"/>
  <c r="AQ22" i="1"/>
  <c r="AG26" i="1"/>
  <c r="V27" i="1"/>
  <c r="U27" i="1"/>
  <c r="AS26" i="1" s="1"/>
  <c r="S27" i="1"/>
  <c r="R28" i="1"/>
  <c r="W27" i="1"/>
  <c r="AE25" i="1"/>
  <c r="AS25" i="1"/>
  <c r="AI26" i="1"/>
  <c r="AL25" i="1"/>
  <c r="AM25" i="1"/>
  <c r="AJ24" i="1"/>
  <c r="AE26" i="1" l="1"/>
  <c r="AM24" i="1"/>
  <c r="AJ23" i="1"/>
  <c r="AL24" i="1"/>
  <c r="W28" i="1"/>
  <c r="V28" i="1"/>
  <c r="U28" i="1"/>
  <c r="AE27" i="1" s="1"/>
  <c r="S28" i="1"/>
  <c r="R29" i="1"/>
  <c r="AG27" i="1"/>
  <c r="AU26" i="1"/>
  <c r="AT26" i="1"/>
  <c r="AI21" i="1"/>
  <c r="AQ21" i="1"/>
  <c r="AH20" i="1"/>
  <c r="AI27" i="1"/>
  <c r="AL27" i="1"/>
  <c r="AS27" i="1" l="1"/>
  <c r="AI20" i="1"/>
  <c r="AH19" i="1"/>
  <c r="AQ20" i="1"/>
  <c r="AL23" i="1"/>
  <c r="AJ22" i="1"/>
  <c r="AM23" i="1"/>
  <c r="AT27" i="1"/>
  <c r="U29" i="1"/>
  <c r="R30" i="1"/>
  <c r="S29" i="1"/>
  <c r="V29" i="1"/>
  <c r="W29" i="1"/>
  <c r="AI28" i="1"/>
  <c r="AL28" i="1"/>
  <c r="AS28" i="1"/>
  <c r="AU27" i="1"/>
  <c r="AI29" i="1" l="1"/>
  <c r="AL29" i="1"/>
  <c r="R31" i="1"/>
  <c r="S30" i="1"/>
  <c r="W30" i="1"/>
  <c r="AU29" i="1" s="1"/>
  <c r="V30" i="1"/>
  <c r="AI19" i="1"/>
  <c r="AH18" i="1"/>
  <c r="AQ19" i="1"/>
  <c r="AT28" i="1"/>
  <c r="AJ21" i="1"/>
  <c r="AM22" i="1"/>
  <c r="AL22" i="1"/>
  <c r="AU28" i="1"/>
  <c r="AJ20" i="1" l="1"/>
  <c r="AL21" i="1"/>
  <c r="AM21" i="1"/>
  <c r="AI30" i="1"/>
  <c r="AL30" i="1"/>
  <c r="W31" i="1"/>
  <c r="V31" i="1"/>
  <c r="S31" i="1"/>
  <c r="R32" i="1"/>
  <c r="AI18" i="1"/>
  <c r="AH17" i="1"/>
  <c r="AQ18" i="1"/>
  <c r="AT29" i="1"/>
  <c r="AU30" i="1" l="1"/>
  <c r="AQ17" i="1"/>
  <c r="AI17" i="1"/>
  <c r="AH16" i="1"/>
  <c r="AT30" i="1"/>
  <c r="W32" i="1"/>
  <c r="V32" i="1"/>
  <c r="AT31" i="1" s="1"/>
  <c r="R33" i="1"/>
  <c r="S32" i="1"/>
  <c r="AI31" i="1"/>
  <c r="AL31" i="1"/>
  <c r="AJ19" i="1"/>
  <c r="AL20" i="1"/>
  <c r="AM20" i="1"/>
  <c r="AI32" i="1" l="1"/>
  <c r="AL32" i="1"/>
  <c r="AH15" i="1"/>
  <c r="AQ16" i="1"/>
  <c r="AI16" i="1"/>
  <c r="W33" i="1"/>
  <c r="AU32" i="1" s="1"/>
  <c r="R34" i="1"/>
  <c r="V33" i="1"/>
  <c r="AT32" i="1" s="1"/>
  <c r="S33" i="1"/>
  <c r="X33" i="1"/>
  <c r="AL19" i="1"/>
  <c r="AJ18" i="1"/>
  <c r="AM19" i="1"/>
  <c r="AU31" i="1"/>
  <c r="S34" i="1" l="1"/>
  <c r="X34" i="1"/>
  <c r="W34" i="1"/>
  <c r="R35" i="1"/>
  <c r="V34" i="1"/>
  <c r="AH14" i="1"/>
  <c r="AQ15" i="1"/>
  <c r="AI15" i="1"/>
  <c r="AV32" i="1"/>
  <c r="AI33" i="1"/>
  <c r="AL33" i="1"/>
  <c r="AM18" i="1"/>
  <c r="AL18" i="1"/>
  <c r="AJ17" i="1"/>
  <c r="AT33" i="1"/>
  <c r="AI14" i="1" l="1"/>
  <c r="AH13" i="1"/>
  <c r="AQ14" i="1"/>
  <c r="W35" i="1"/>
  <c r="R36" i="1"/>
  <c r="V35" i="1"/>
  <c r="S35" i="1"/>
  <c r="X35" i="1"/>
  <c r="AV34" i="1" s="1"/>
  <c r="AM17" i="1"/>
  <c r="AL17" i="1"/>
  <c r="AJ16" i="1"/>
  <c r="AV33" i="1"/>
  <c r="AI34" i="1"/>
  <c r="AL34" i="1"/>
  <c r="AU33" i="1"/>
  <c r="S36" i="1" l="1"/>
  <c r="X36" i="1"/>
  <c r="W36" i="1"/>
  <c r="AU35" i="1" s="1"/>
  <c r="R37" i="1"/>
  <c r="V36" i="1"/>
  <c r="AH12" i="1"/>
  <c r="AI12" i="1" s="1"/>
  <c r="AI13" i="1"/>
  <c r="AQ13" i="1"/>
  <c r="AU34" i="1"/>
  <c r="AV35" i="1"/>
  <c r="AM16" i="1"/>
  <c r="AL16" i="1"/>
  <c r="AJ15" i="1"/>
  <c r="AI35" i="1"/>
  <c r="AL35" i="1"/>
  <c r="AT34" i="1"/>
  <c r="W37" i="1" l="1"/>
  <c r="R38" i="1"/>
  <c r="V37" i="1"/>
  <c r="S37" i="1"/>
  <c r="X37" i="1"/>
  <c r="AU36" i="1"/>
  <c r="AI36" i="1"/>
  <c r="AL36" i="1"/>
  <c r="AT35" i="1"/>
  <c r="AL15" i="1"/>
  <c r="AM15" i="1"/>
  <c r="AJ14" i="1"/>
  <c r="AI37" i="1" l="1"/>
  <c r="AL37" i="1"/>
  <c r="S38" i="1"/>
  <c r="R39" i="1"/>
  <c r="X38" i="1"/>
  <c r="W38" i="1"/>
  <c r="AU37" i="1" s="1"/>
  <c r="V38" i="1"/>
  <c r="AV36" i="1"/>
  <c r="AJ13" i="1"/>
  <c r="AM14" i="1"/>
  <c r="AL14" i="1"/>
  <c r="AT36" i="1"/>
  <c r="AT37" i="1" l="1"/>
  <c r="R40" i="1"/>
  <c r="S39" i="1"/>
  <c r="X39" i="1"/>
  <c r="AL13" i="1"/>
  <c r="AM13" i="1"/>
  <c r="AJ12" i="1"/>
  <c r="AI38" i="1"/>
  <c r="AL38" i="1"/>
  <c r="AV37" i="1"/>
  <c r="S40" i="1" l="1"/>
  <c r="AI39" i="1" s="1"/>
  <c r="X40" i="1"/>
  <c r="AV38" i="1" s="1"/>
</calcChain>
</file>

<file path=xl/sharedStrings.xml><?xml version="1.0" encoding="utf-8"?>
<sst xmlns="http://schemas.openxmlformats.org/spreadsheetml/2006/main" count="109" uniqueCount="91">
  <si>
    <t>DIRECTIVA</t>
  </si>
  <si>
    <t>PROFESIONAL</t>
  </si>
  <si>
    <t>TECNICA</t>
  </si>
  <si>
    <t>ADMINISTRATIVA</t>
  </si>
  <si>
    <t>AUXILIAR</t>
  </si>
  <si>
    <t>GRADO ACTUAL</t>
  </si>
  <si>
    <t>REMUNERACION TOTAL</t>
  </si>
  <si>
    <t>DIRECTIVO A</t>
  </si>
  <si>
    <t>A</t>
  </si>
  <si>
    <t>D
I
R
E
C
T
I
V
O</t>
  </si>
  <si>
    <t>DIRECTIVO B</t>
  </si>
  <si>
    <t>B</t>
  </si>
  <si>
    <t>DIRECTIVO C</t>
  </si>
  <si>
    <t>C</t>
  </si>
  <si>
    <t>DIRECTIVO D</t>
  </si>
  <si>
    <t>D</t>
  </si>
  <si>
    <t>DIRECTIVO 1</t>
  </si>
  <si>
    <t>P
R
O
F
E
S
I
O
N
A
L</t>
  </si>
  <si>
    <t>DIRECTIVO 2</t>
  </si>
  <si>
    <t>DIRECTIVO 3</t>
  </si>
  <si>
    <t>DIRECTIVO 4</t>
  </si>
  <si>
    <t>DIRECTIVO 5</t>
  </si>
  <si>
    <t>DIRECTIVO 6</t>
  </si>
  <si>
    <t>DIRECTIVO 7</t>
  </si>
  <si>
    <t>DIRECTIVO 8</t>
  </si>
  <si>
    <t>DIRECTIVO INTERMEDIO</t>
  </si>
  <si>
    <t>INT 1</t>
  </si>
  <si>
    <t>INT</t>
  </si>
  <si>
    <t>DIRECTIVO 9</t>
  </si>
  <si>
    <t>DIRECTIVO 10</t>
  </si>
  <si>
    <t>INT 2</t>
  </si>
  <si>
    <t>DIRECTIVO 11</t>
  </si>
  <si>
    <t>INT 3</t>
  </si>
  <si>
    <t>DIRECTIVO 12</t>
  </si>
  <si>
    <t>INT 4</t>
  </si>
  <si>
    <t>DIRECTIVO 13</t>
  </si>
  <si>
    <t>A
D
M
I
N
I
S
T
R
A
T
I
V
O</t>
  </si>
  <si>
    <t>T
É
C
N
I
C
O</t>
  </si>
  <si>
    <t>DIRECTIVO 14</t>
  </si>
  <si>
    <t>PROFESIONAL 1</t>
  </si>
  <si>
    <t>PROFESIONAL 2</t>
  </si>
  <si>
    <t>PROFESIONAL 3</t>
  </si>
  <si>
    <t>PROFESIONAL 4</t>
  </si>
  <si>
    <t>PROFESIONAL INTERMEDIO</t>
  </si>
  <si>
    <t>PROFESIONAL 5</t>
  </si>
  <si>
    <t>A
U
X
I
L
I
A
R</t>
  </si>
  <si>
    <t>PROFESIONAL 6</t>
  </si>
  <si>
    <t>PROFESIONAL 7</t>
  </si>
  <si>
    <t>PROFESIONAL 8</t>
  </si>
  <si>
    <t>PROFESIONAL 9</t>
  </si>
  <si>
    <t>PROFESIONAL 10</t>
  </si>
  <si>
    <t>PROFESIONAL 11</t>
  </si>
  <si>
    <t>PROFESIONAL 12</t>
  </si>
  <si>
    <t>PROFESIONAL 13</t>
  </si>
  <si>
    <t>PROFESIONAL 14</t>
  </si>
  <si>
    <t>TECNICO 1</t>
  </si>
  <si>
    <t>TECNICO 2</t>
  </si>
  <si>
    <t>TECNICO 3</t>
  </si>
  <si>
    <t>TECNICO 4</t>
  </si>
  <si>
    <t>TECNICO 5</t>
  </si>
  <si>
    <t>TECNICO 6</t>
  </si>
  <si>
    <t>TECNICO INTERMEDIO</t>
  </si>
  <si>
    <t>TECNICO 7</t>
  </si>
  <si>
    <t>TECNICO 8</t>
  </si>
  <si>
    <t>TECNICO 9</t>
  </si>
  <si>
    <t>TECNICO 10</t>
  </si>
  <si>
    <t>TECNICO 11</t>
  </si>
  <si>
    <t>TECNICO 12</t>
  </si>
  <si>
    <t>ADMINISTRATIVO 1</t>
  </si>
  <si>
    <t>ADMINISTRATIVO 2</t>
  </si>
  <si>
    <t>ADMINISTRATIVO 3</t>
  </si>
  <si>
    <t>ADMINISTRATIVO 4</t>
  </si>
  <si>
    <t>ADMINISTRATIVO 5</t>
  </si>
  <si>
    <t>ADMINISTRATIVO 6</t>
  </si>
  <si>
    <t>ADMINISTRATIVO 7</t>
  </si>
  <si>
    <t>ADMINISTRATIVO 8</t>
  </si>
  <si>
    <t>ADMINISTRATIVO 9</t>
  </si>
  <si>
    <t>ADMINISTRATIVO INTERMEDIO</t>
  </si>
  <si>
    <t>ADMINISTRATIVO 10</t>
  </si>
  <si>
    <t>ADMINISTRATIVO 11</t>
  </si>
  <si>
    <t>AUXILIAR 1</t>
  </si>
  <si>
    <t>AUXILIAR 2</t>
  </si>
  <si>
    <t>AUXILIAR 3</t>
  </si>
  <si>
    <t>AUXILIAR INTERMEDIO</t>
  </si>
  <si>
    <t>AUXILIAR 4</t>
  </si>
  <si>
    <t>AUXILIAR 5</t>
  </si>
  <si>
    <t>AUXILIAR 6</t>
  </si>
  <si>
    <t>AUXILIAR 7</t>
  </si>
  <si>
    <t>AUXILIAR 8</t>
  </si>
  <si>
    <t>N.G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</si>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</sst>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4" fillId="0" borderId="6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64" fontId="5" fillId="0" borderId="0" xfId="1" applyFont="1" applyBorder="1" applyAlignment="1">
      <alignment horizontal="center"/>
    </xf>
    <xf numFmtId="0" fontId="2" fillId="0" borderId="8" xfId="0" applyFont="1" applyBorder="1"/>
    <xf numFmtId="0" fontId="2" fillId="0" borderId="0" xfId="0" applyFont="1"/>
    <xf numFmtId="0" fontId="4" fillId="0" borderId="0" xfId="0" applyFont="1"/>
    <xf numFmtId="0" fontId="3" fillId="4" borderId="4" xfId="0" applyFont="1" applyFill="1" applyBorder="1" applyAlignment="1">
      <alignment horizontal="center" vertical="center" wrapText="1"/>
    </xf>
    <xf numFmtId="10" fontId="5" fillId="0" borderId="0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0" fillId="0" borderId="0" xfId="1" applyFont="1"/>
    <xf numFmtId="164" fontId="0" fillId="0" borderId="0" xfId="0" applyNumberFormat="1"/>
    <xf numFmtId="164" fontId="0" fillId="5" borderId="0" xfId="1" applyFont="1" applyFill="1"/>
    <xf numFmtId="10" fontId="0" fillId="0" borderId="0" xfId="2" applyNumberFormat="1" applyFont="1"/>
    <xf numFmtId="166" fontId="0" fillId="0" borderId="0" xfId="2" applyNumberFormat="1" applyFont="1"/>
    <xf numFmtId="0" fontId="3" fillId="4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3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 textRotation="90"/>
    </xf>
    <xf numFmtId="0" fontId="3" fillId="7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textRotation="90"/>
    </xf>
    <xf numFmtId="0" fontId="4" fillId="0" borderId="12" xfId="0" applyFont="1" applyBorder="1"/>
    <xf numFmtId="0" fontId="4" fillId="0" borderId="13" xfId="0" applyFont="1" applyBorder="1"/>
    <xf numFmtId="0" fontId="5" fillId="0" borderId="0" xfId="0" applyFont="1" applyAlignment="1">
      <alignment vertical="center"/>
    </xf>
    <xf numFmtId="165" fontId="0" fillId="0" borderId="0" xfId="0" applyNumberFormat="1"/>
    <xf numFmtId="1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5" fillId="0" borderId="0" xfId="2" applyNumberFormat="1" applyFont="1" applyBorder="1" applyAlignment="1">
      <alignment horizontal="center"/>
    </xf>
    <xf numFmtId="164" fontId="7" fillId="0" borderId="2" xfId="1" applyFont="1" applyBorder="1" applyAlignment="1">
      <alignment horizontal="center"/>
    </xf>
    <xf numFmtId="166" fontId="7" fillId="0" borderId="2" xfId="2" applyNumberFormat="1" applyFont="1" applyBorder="1" applyAlignment="1">
      <alignment horizontal="center"/>
    </xf>
    <xf numFmtId="164" fontId="7" fillId="0" borderId="4" xfId="1" applyFont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UFRO\RRHH\Escala%20&#218;nica%20de%20Sueldos\Propuesta%20Escala%20&#218;nica%20de%20Sueldos%202023%20(29-05-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ala Actual"/>
      <sheetName val="Nueva Escala"/>
      <sheetName val="EU Modelo MOP"/>
      <sheetName val="EU Modelo MOP 2"/>
      <sheetName val="EU Modelo MOP 3 (red 1)"/>
      <sheetName val="EU Modelo MOP 3 s-aisgn"/>
      <sheetName val="Hoja2"/>
      <sheetName val="EU Modelo MOP 4 (red 1)"/>
      <sheetName val="EU Modelo MOP 3 s-aisgn (2)"/>
      <sheetName val="Hoja1"/>
      <sheetName val="Hoja3"/>
      <sheetName val="EU Modelo MOP 2 (2)"/>
    </sheetNames>
    <sheetDataSet>
      <sheetData sheetId="0"/>
      <sheetData sheetId="1"/>
      <sheetData sheetId="2"/>
      <sheetData sheetId="3"/>
      <sheetData sheetId="4"/>
      <sheetData sheetId="5">
        <row r="96">
          <cell r="D96" t="str">
            <v>A</v>
          </cell>
          <cell r="E96">
            <v>1661183</v>
          </cell>
          <cell r="F96">
            <v>1661183</v>
          </cell>
          <cell r="G96">
            <v>8056735</v>
          </cell>
          <cell r="H96">
            <v>8056738</v>
          </cell>
        </row>
        <row r="97">
          <cell r="D97" t="str">
            <v>B</v>
          </cell>
          <cell r="E97">
            <v>1484192</v>
          </cell>
          <cell r="F97">
            <v>1484193</v>
          </cell>
          <cell r="G97">
            <v>6337501</v>
          </cell>
          <cell r="H97">
            <v>6337504</v>
          </cell>
        </row>
        <row r="98">
          <cell r="D98" t="str">
            <v>C</v>
          </cell>
          <cell r="E98">
            <v>1211278</v>
          </cell>
          <cell r="F98">
            <v>1211278</v>
          </cell>
          <cell r="G98">
            <v>4869336</v>
          </cell>
          <cell r="H98">
            <v>4869338</v>
          </cell>
        </row>
        <row r="99">
          <cell r="D99" t="str">
            <v>D</v>
          </cell>
          <cell r="E99">
            <v>749839</v>
          </cell>
          <cell r="F99">
            <v>757945</v>
          </cell>
          <cell r="G99">
            <v>2774406</v>
          </cell>
          <cell r="H99">
            <v>2804397</v>
          </cell>
        </row>
        <row r="100">
          <cell r="D100">
            <v>1</v>
          </cell>
          <cell r="E100">
            <v>1083264</v>
          </cell>
          <cell r="F100">
            <v>1120044</v>
          </cell>
          <cell r="G100">
            <v>3997243</v>
          </cell>
          <cell r="H100">
            <v>3998557</v>
          </cell>
        </row>
        <row r="101">
          <cell r="D101">
            <v>2</v>
          </cell>
          <cell r="E101">
            <v>1031672</v>
          </cell>
          <cell r="F101">
            <v>1060997</v>
          </cell>
          <cell r="G101">
            <v>3301351</v>
          </cell>
          <cell r="H101">
            <v>3363360</v>
          </cell>
        </row>
        <row r="102">
          <cell r="D102">
            <v>3</v>
          </cell>
          <cell r="E102">
            <v>982545</v>
          </cell>
          <cell r="F102">
            <v>1006276</v>
          </cell>
          <cell r="G102">
            <v>3144146</v>
          </cell>
          <cell r="H102">
            <v>3189895</v>
          </cell>
        </row>
        <row r="103">
          <cell r="D103">
            <v>4</v>
          </cell>
          <cell r="E103">
            <v>935761</v>
          </cell>
          <cell r="F103">
            <v>954676</v>
          </cell>
          <cell r="G103">
            <v>2947646</v>
          </cell>
          <cell r="H103">
            <v>3007229</v>
          </cell>
        </row>
        <row r="104">
          <cell r="D104">
            <v>5</v>
          </cell>
          <cell r="E104">
            <v>891203</v>
          </cell>
          <cell r="F104">
            <v>906005</v>
          </cell>
          <cell r="G104">
            <v>2673608</v>
          </cell>
          <cell r="H104">
            <v>2699895</v>
          </cell>
        </row>
        <row r="105">
          <cell r="D105">
            <v>6</v>
          </cell>
          <cell r="E105">
            <v>848765</v>
          </cell>
          <cell r="F105">
            <v>860085</v>
          </cell>
          <cell r="G105">
            <v>2376541</v>
          </cell>
          <cell r="H105">
            <v>2399637</v>
          </cell>
        </row>
        <row r="106">
          <cell r="D106">
            <v>7</v>
          </cell>
          <cell r="E106">
            <v>808348</v>
          </cell>
          <cell r="F106">
            <v>816748</v>
          </cell>
          <cell r="G106">
            <v>1980452</v>
          </cell>
          <cell r="H106">
            <v>2205220</v>
          </cell>
        </row>
        <row r="107">
          <cell r="D107">
            <v>8</v>
          </cell>
          <cell r="E107">
            <v>748469</v>
          </cell>
          <cell r="F107">
            <v>775838</v>
          </cell>
          <cell r="G107">
            <v>1758903</v>
          </cell>
          <cell r="H107">
            <v>1978387</v>
          </cell>
        </row>
        <row r="108">
          <cell r="D108">
            <v>9</v>
          </cell>
          <cell r="E108">
            <v>708356</v>
          </cell>
          <cell r="F108">
            <v>737208</v>
          </cell>
          <cell r="G108">
            <v>0</v>
          </cell>
          <cell r="H108">
            <v>1769299</v>
          </cell>
        </row>
        <row r="109">
          <cell r="D109">
            <v>10</v>
          </cell>
          <cell r="E109">
            <v>650842</v>
          </cell>
          <cell r="F109">
            <v>700821</v>
          </cell>
          <cell r="G109">
            <v>1496937</v>
          </cell>
          <cell r="H109">
            <v>1597872</v>
          </cell>
        </row>
        <row r="110">
          <cell r="D110">
            <v>11</v>
          </cell>
          <cell r="E110">
            <v>614002</v>
          </cell>
          <cell r="F110">
            <v>666230</v>
          </cell>
          <cell r="G110">
            <v>1350804</v>
          </cell>
          <cell r="H110">
            <v>1479031</v>
          </cell>
        </row>
        <row r="111">
          <cell r="D111">
            <v>12</v>
          </cell>
          <cell r="E111">
            <v>584537</v>
          </cell>
          <cell r="F111">
            <v>633618</v>
          </cell>
          <cell r="G111">
            <v>1227527</v>
          </cell>
          <cell r="H111">
            <v>1381287</v>
          </cell>
        </row>
        <row r="112">
          <cell r="D112">
            <v>13</v>
          </cell>
          <cell r="E112">
            <v>551454</v>
          </cell>
          <cell r="F112">
            <v>602774</v>
          </cell>
          <cell r="G112">
            <v>1047762</v>
          </cell>
          <cell r="H112">
            <v>1295964</v>
          </cell>
        </row>
        <row r="113">
          <cell r="D113">
            <v>14</v>
          </cell>
          <cell r="E113">
            <v>520227</v>
          </cell>
          <cell r="F113">
            <v>578229</v>
          </cell>
          <cell r="G113">
            <v>988431</v>
          </cell>
          <cell r="H113">
            <v>1214281</v>
          </cell>
        </row>
        <row r="114">
          <cell r="D114">
            <v>15</v>
          </cell>
          <cell r="E114">
            <v>490794</v>
          </cell>
          <cell r="F114">
            <v>545985</v>
          </cell>
          <cell r="G114">
            <v>932509</v>
          </cell>
          <cell r="H114">
            <v>1146569</v>
          </cell>
        </row>
        <row r="115">
          <cell r="D115">
            <v>1</v>
          </cell>
          <cell r="E115">
            <v>1063051</v>
          </cell>
          <cell r="F115">
            <v>1120044</v>
          </cell>
          <cell r="G115">
            <v>3178521</v>
          </cell>
          <cell r="H115">
            <v>3180925</v>
          </cell>
        </row>
        <row r="116">
          <cell r="D116">
            <v>2</v>
          </cell>
          <cell r="E116">
            <v>993506</v>
          </cell>
          <cell r="F116">
            <v>1060997</v>
          </cell>
          <cell r="G116">
            <v>2871231</v>
          </cell>
          <cell r="H116">
            <v>2875302</v>
          </cell>
        </row>
        <row r="117">
          <cell r="D117">
            <v>3</v>
          </cell>
          <cell r="E117">
            <v>928509</v>
          </cell>
          <cell r="F117">
            <v>1006276</v>
          </cell>
          <cell r="G117">
            <v>2590540</v>
          </cell>
          <cell r="H117">
            <v>2596192</v>
          </cell>
        </row>
        <row r="118">
          <cell r="D118">
            <v>4</v>
          </cell>
          <cell r="E118">
            <v>867766</v>
          </cell>
          <cell r="F118">
            <v>954676</v>
          </cell>
          <cell r="G118">
            <v>2334292</v>
          </cell>
          <cell r="H118">
            <v>2338956</v>
          </cell>
        </row>
        <row r="119">
          <cell r="D119">
            <v>5</v>
          </cell>
          <cell r="E119">
            <v>810993</v>
          </cell>
          <cell r="F119">
            <v>906005</v>
          </cell>
          <cell r="G119">
            <v>2141022</v>
          </cell>
          <cell r="H119">
            <v>2147232</v>
          </cell>
        </row>
        <row r="120">
          <cell r="D120">
            <v>6</v>
          </cell>
          <cell r="E120">
            <v>757945</v>
          </cell>
          <cell r="F120">
            <v>860085</v>
          </cell>
          <cell r="G120">
            <v>1963076</v>
          </cell>
          <cell r="H120">
            <v>1969595</v>
          </cell>
        </row>
        <row r="121">
          <cell r="D121">
            <v>7</v>
          </cell>
          <cell r="E121">
            <v>708356</v>
          </cell>
          <cell r="F121">
            <v>816748</v>
          </cell>
          <cell r="G121">
            <v>1799223</v>
          </cell>
          <cell r="H121">
            <v>1805013</v>
          </cell>
        </row>
        <row r="122">
          <cell r="D122">
            <v>8</v>
          </cell>
          <cell r="E122">
            <v>662012</v>
          </cell>
          <cell r="F122">
            <v>775838</v>
          </cell>
          <cell r="G122">
            <v>1648410</v>
          </cell>
          <cell r="H122">
            <v>1652535</v>
          </cell>
        </row>
        <row r="123">
          <cell r="D123">
            <v>9</v>
          </cell>
          <cell r="E123">
            <v>0</v>
          </cell>
          <cell r="F123">
            <v>737208</v>
          </cell>
          <cell r="G123">
            <v>0</v>
          </cell>
          <cell r="H123">
            <v>1555509</v>
          </cell>
        </row>
        <row r="124">
          <cell r="D124">
            <v>10</v>
          </cell>
          <cell r="E124">
            <v>618705</v>
          </cell>
          <cell r="F124">
            <v>700821</v>
          </cell>
          <cell r="G124">
            <v>1478706</v>
          </cell>
          <cell r="H124">
            <v>1478732</v>
          </cell>
        </row>
        <row r="125">
          <cell r="D125">
            <v>11</v>
          </cell>
          <cell r="E125">
            <v>0</v>
          </cell>
          <cell r="F125">
            <v>666230</v>
          </cell>
          <cell r="G125">
            <v>0</v>
          </cell>
          <cell r="H125">
            <v>1399083</v>
          </cell>
        </row>
        <row r="126">
          <cell r="D126">
            <v>12</v>
          </cell>
          <cell r="E126">
            <v>0</v>
          </cell>
          <cell r="F126">
            <v>633618</v>
          </cell>
          <cell r="G126">
            <v>0</v>
          </cell>
          <cell r="H126">
            <v>1330598</v>
          </cell>
        </row>
        <row r="127">
          <cell r="D127">
            <v>13</v>
          </cell>
          <cell r="E127">
            <v>0</v>
          </cell>
          <cell r="F127">
            <v>602774</v>
          </cell>
          <cell r="G127">
            <v>0</v>
          </cell>
          <cell r="H127">
            <v>1265825</v>
          </cell>
        </row>
        <row r="128">
          <cell r="D128">
            <v>14</v>
          </cell>
          <cell r="E128">
            <v>578229</v>
          </cell>
          <cell r="F128">
            <v>578229</v>
          </cell>
          <cell r="G128">
            <v>1208499</v>
          </cell>
          <cell r="H128">
            <v>1208499</v>
          </cell>
        </row>
        <row r="129">
          <cell r="D129">
            <v>15</v>
          </cell>
          <cell r="E129">
            <v>542870</v>
          </cell>
          <cell r="F129">
            <v>545985</v>
          </cell>
          <cell r="G129">
            <v>1134598</v>
          </cell>
          <cell r="H129">
            <v>1141109</v>
          </cell>
        </row>
        <row r="130">
          <cell r="D130">
            <v>16</v>
          </cell>
          <cell r="E130">
            <v>507348</v>
          </cell>
          <cell r="F130">
            <v>526018</v>
          </cell>
          <cell r="G130">
            <v>1060356</v>
          </cell>
          <cell r="H130">
            <v>1099378</v>
          </cell>
        </row>
        <row r="131">
          <cell r="D131">
            <v>17</v>
          </cell>
          <cell r="E131">
            <v>476320</v>
          </cell>
          <cell r="F131">
            <v>495111</v>
          </cell>
          <cell r="G131">
            <v>995509</v>
          </cell>
          <cell r="H131">
            <v>1014978</v>
          </cell>
        </row>
        <row r="132">
          <cell r="D132">
            <v>18</v>
          </cell>
          <cell r="E132">
            <v>445151</v>
          </cell>
          <cell r="F132">
            <v>471683</v>
          </cell>
          <cell r="G132">
            <v>930367</v>
          </cell>
          <cell r="H132">
            <v>948083</v>
          </cell>
        </row>
        <row r="133">
          <cell r="D133">
            <v>14</v>
          </cell>
          <cell r="E133">
            <v>571464</v>
          </cell>
          <cell r="F133">
            <v>578229</v>
          </cell>
          <cell r="G133">
            <v>1144128</v>
          </cell>
          <cell r="H133">
            <v>1150676</v>
          </cell>
        </row>
        <row r="134">
          <cell r="D134">
            <v>15</v>
          </cell>
          <cell r="E134">
            <v>534077</v>
          </cell>
          <cell r="F134">
            <v>545985</v>
          </cell>
          <cell r="G134">
            <v>1074936</v>
          </cell>
          <cell r="H134">
            <v>1086510</v>
          </cell>
        </row>
        <row r="135">
          <cell r="D135">
            <v>16</v>
          </cell>
          <cell r="E135">
            <v>501397</v>
          </cell>
          <cell r="F135">
            <v>526018</v>
          </cell>
          <cell r="G135">
            <v>1014476</v>
          </cell>
          <cell r="H135">
            <v>1046776</v>
          </cell>
        </row>
        <row r="136">
          <cell r="D136">
            <v>17</v>
          </cell>
          <cell r="E136">
            <v>468587</v>
          </cell>
          <cell r="F136">
            <v>495111</v>
          </cell>
          <cell r="G136">
            <v>953762</v>
          </cell>
          <cell r="H136">
            <v>985271</v>
          </cell>
        </row>
        <row r="137">
          <cell r="D137">
            <v>18</v>
          </cell>
          <cell r="E137">
            <v>0</v>
          </cell>
          <cell r="F137">
            <v>471683</v>
          </cell>
          <cell r="G137">
            <v>0</v>
          </cell>
          <cell r="H137">
            <v>938649</v>
          </cell>
        </row>
        <row r="138">
          <cell r="D138">
            <v>19</v>
          </cell>
          <cell r="E138">
            <v>437938</v>
          </cell>
          <cell r="F138">
            <v>449492</v>
          </cell>
          <cell r="G138">
            <v>875176</v>
          </cell>
          <cell r="H138">
            <v>894489</v>
          </cell>
        </row>
        <row r="139">
          <cell r="D139">
            <v>20</v>
          </cell>
          <cell r="E139">
            <v>409283</v>
          </cell>
          <cell r="F139">
            <v>428467</v>
          </cell>
          <cell r="G139">
            <v>823600</v>
          </cell>
          <cell r="H139">
            <v>852649</v>
          </cell>
        </row>
        <row r="140">
          <cell r="D140">
            <v>21</v>
          </cell>
          <cell r="E140">
            <v>387234</v>
          </cell>
          <cell r="F140">
            <v>408542</v>
          </cell>
          <cell r="G140">
            <v>764555</v>
          </cell>
          <cell r="H140">
            <v>812999</v>
          </cell>
        </row>
        <row r="141">
          <cell r="D141">
            <v>22</v>
          </cell>
          <cell r="E141">
            <v>0</v>
          </cell>
          <cell r="F141">
            <v>389655</v>
          </cell>
          <cell r="G141">
            <v>0</v>
          </cell>
          <cell r="H141">
            <v>775413</v>
          </cell>
        </row>
        <row r="142">
          <cell r="D142">
            <v>23</v>
          </cell>
          <cell r="E142">
            <v>361908</v>
          </cell>
          <cell r="F142">
            <v>371748</v>
          </cell>
          <cell r="G142">
            <v>720234</v>
          </cell>
          <cell r="H142">
            <v>739779</v>
          </cell>
        </row>
        <row r="143">
          <cell r="D143">
            <v>24</v>
          </cell>
          <cell r="E143">
            <v>341421</v>
          </cell>
          <cell r="F143">
            <v>354765</v>
          </cell>
          <cell r="G143">
            <v>667307</v>
          </cell>
          <cell r="H143">
            <v>705982</v>
          </cell>
        </row>
        <row r="144">
          <cell r="D144">
            <v>25</v>
          </cell>
          <cell r="E144">
            <v>322096</v>
          </cell>
          <cell r="F144">
            <v>338655</v>
          </cell>
          <cell r="G144">
            <v>634432</v>
          </cell>
          <cell r="H144">
            <v>673923</v>
          </cell>
        </row>
        <row r="145">
          <cell r="D145">
            <v>26</v>
          </cell>
          <cell r="E145">
            <v>303869</v>
          </cell>
          <cell r="F145">
            <v>323369</v>
          </cell>
          <cell r="G145">
            <v>588260</v>
          </cell>
          <cell r="H145">
            <v>643504</v>
          </cell>
        </row>
        <row r="146">
          <cell r="D146">
            <v>27</v>
          </cell>
          <cell r="E146">
            <v>286663</v>
          </cell>
          <cell r="F146">
            <v>308862</v>
          </cell>
          <cell r="G146">
            <v>579116</v>
          </cell>
          <cell r="H146">
            <v>614635</v>
          </cell>
        </row>
        <row r="147">
          <cell r="D147">
            <v>15</v>
          </cell>
          <cell r="E147">
            <v>0</v>
          </cell>
          <cell r="F147">
            <v>545985</v>
          </cell>
          <cell r="G147">
            <v>0</v>
          </cell>
          <cell r="H147">
            <v>1081050</v>
          </cell>
        </row>
        <row r="148">
          <cell r="D148">
            <v>16</v>
          </cell>
          <cell r="E148">
            <v>526018</v>
          </cell>
          <cell r="F148">
            <v>526018</v>
          </cell>
          <cell r="G148">
            <v>1017950</v>
          </cell>
          <cell r="H148">
            <v>1041516</v>
          </cell>
        </row>
        <row r="149">
          <cell r="D149">
            <v>17</v>
          </cell>
          <cell r="E149">
            <v>491607</v>
          </cell>
          <cell r="F149">
            <v>495111</v>
          </cell>
          <cell r="G149">
            <v>957012</v>
          </cell>
          <cell r="H149">
            <v>980320</v>
          </cell>
        </row>
        <row r="150">
          <cell r="D150">
            <v>18</v>
          </cell>
          <cell r="E150">
            <v>459448</v>
          </cell>
          <cell r="F150">
            <v>471683</v>
          </cell>
          <cell r="G150">
            <v>890917</v>
          </cell>
          <cell r="H150">
            <v>933932</v>
          </cell>
        </row>
        <row r="151">
          <cell r="D151">
            <v>19</v>
          </cell>
          <cell r="E151">
            <v>429386</v>
          </cell>
          <cell r="F151">
            <v>449492</v>
          </cell>
          <cell r="G151">
            <v>838333</v>
          </cell>
          <cell r="H151">
            <v>889994</v>
          </cell>
        </row>
        <row r="152">
          <cell r="D152">
            <v>20</v>
          </cell>
          <cell r="E152">
            <v>0</v>
          </cell>
          <cell r="F152">
            <v>428467</v>
          </cell>
          <cell r="G152">
            <v>0</v>
          </cell>
          <cell r="H152">
            <v>848365</v>
          </cell>
        </row>
        <row r="153">
          <cell r="D153">
            <v>21</v>
          </cell>
          <cell r="E153">
            <v>401302</v>
          </cell>
          <cell r="F153">
            <v>408542</v>
          </cell>
          <cell r="G153">
            <v>781133</v>
          </cell>
          <cell r="H153">
            <v>808913</v>
          </cell>
        </row>
        <row r="154">
          <cell r="D154">
            <v>22</v>
          </cell>
          <cell r="E154">
            <v>383268</v>
          </cell>
          <cell r="F154">
            <v>389655</v>
          </cell>
          <cell r="G154">
            <v>749941</v>
          </cell>
          <cell r="H154">
            <v>771517</v>
          </cell>
        </row>
        <row r="155">
          <cell r="D155">
            <v>23</v>
          </cell>
          <cell r="E155">
            <v>361571</v>
          </cell>
          <cell r="F155">
            <v>371748</v>
          </cell>
          <cell r="G155">
            <v>705172</v>
          </cell>
          <cell r="H155">
            <v>736061</v>
          </cell>
        </row>
        <row r="156">
          <cell r="D156">
            <v>24</v>
          </cell>
          <cell r="E156">
            <v>341103</v>
          </cell>
          <cell r="F156">
            <v>354765</v>
          </cell>
          <cell r="G156">
            <v>670166</v>
          </cell>
          <cell r="H156">
            <v>702435</v>
          </cell>
        </row>
        <row r="157">
          <cell r="D157">
            <v>25</v>
          </cell>
          <cell r="E157">
            <v>321795</v>
          </cell>
          <cell r="F157">
            <v>338655</v>
          </cell>
          <cell r="G157">
            <v>630718</v>
          </cell>
          <cell r="H157">
            <v>670537</v>
          </cell>
        </row>
        <row r="158">
          <cell r="D158">
            <v>26</v>
          </cell>
          <cell r="E158">
            <v>300744</v>
          </cell>
          <cell r="F158">
            <v>323369</v>
          </cell>
          <cell r="G158">
            <v>589128</v>
          </cell>
          <cell r="H158">
            <v>640271</v>
          </cell>
        </row>
        <row r="159">
          <cell r="D159">
            <v>27</v>
          </cell>
          <cell r="E159">
            <v>283721</v>
          </cell>
          <cell r="F159">
            <v>308862</v>
          </cell>
          <cell r="G159">
            <v>580210</v>
          </cell>
          <cell r="H159">
            <v>611547</v>
          </cell>
        </row>
        <row r="160">
          <cell r="D160">
            <v>22</v>
          </cell>
          <cell r="E160">
            <v>352651</v>
          </cell>
          <cell r="F160">
            <v>389655</v>
          </cell>
          <cell r="G160">
            <v>704032</v>
          </cell>
          <cell r="H160">
            <v>767620</v>
          </cell>
        </row>
        <row r="161">
          <cell r="D161">
            <v>23</v>
          </cell>
          <cell r="E161">
            <v>335854</v>
          </cell>
          <cell r="F161">
            <v>371748</v>
          </cell>
          <cell r="G161">
            <v>674631</v>
          </cell>
          <cell r="H161">
            <v>732344</v>
          </cell>
        </row>
        <row r="162">
          <cell r="D162">
            <v>24</v>
          </cell>
          <cell r="E162">
            <v>319867</v>
          </cell>
          <cell r="F162">
            <v>354765</v>
          </cell>
          <cell r="G162">
            <v>646644</v>
          </cell>
          <cell r="H162">
            <v>698887</v>
          </cell>
        </row>
        <row r="163">
          <cell r="D163">
            <v>25</v>
          </cell>
          <cell r="E163">
            <v>304638</v>
          </cell>
          <cell r="F163">
            <v>338655</v>
          </cell>
          <cell r="G163">
            <v>604767</v>
          </cell>
          <cell r="H163">
            <v>667150</v>
          </cell>
        </row>
        <row r="164">
          <cell r="D164">
            <v>26</v>
          </cell>
          <cell r="E164">
            <v>290130</v>
          </cell>
          <cell r="F164">
            <v>323369</v>
          </cell>
          <cell r="G164">
            <v>580116</v>
          </cell>
          <cell r="H164">
            <v>637037</v>
          </cell>
        </row>
        <row r="165">
          <cell r="D165">
            <v>27</v>
          </cell>
          <cell r="E165">
            <v>276308</v>
          </cell>
          <cell r="F165">
            <v>308862</v>
          </cell>
          <cell r="G165">
            <v>579418</v>
          </cell>
          <cell r="H165">
            <v>608458</v>
          </cell>
        </row>
        <row r="166">
          <cell r="D166">
            <v>28</v>
          </cell>
          <cell r="E166">
            <v>263157</v>
          </cell>
          <cell r="F166">
            <v>295090</v>
          </cell>
          <cell r="G166">
            <v>580260</v>
          </cell>
          <cell r="H166">
            <v>581327</v>
          </cell>
        </row>
        <row r="167">
          <cell r="D167">
            <v>29</v>
          </cell>
          <cell r="E167">
            <v>250618</v>
          </cell>
          <cell r="F167">
            <v>282013</v>
          </cell>
          <cell r="G167">
            <v>580180</v>
          </cell>
          <cell r="H167">
            <v>555566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AV76"/>
  <sheetViews>
    <sheetView showGridLines="0" tabSelected="1" topLeftCell="E7" zoomScale="74" zoomScaleNormal="74" workbookViewId="0">
      <selection activeCell="AA41" sqref="AA41"/>
    </sheetView>
  </sheetViews>
  <sheetFormatPr baseColWidth="10" defaultRowHeight="15" x14ac:dyDescent="0.25"/>
  <cols>
    <col min="3" max="3" width="19.140625" hidden="1" customWidth="1"/>
    <col min="4" max="4" width="0" hidden="1" customWidth="1"/>
    <col min="7" max="7" width="7.28515625" customWidth="1"/>
    <col min="8" max="8" width="3.140625" customWidth="1"/>
    <col min="9" max="9" width="4.85546875" bestFit="1" customWidth="1"/>
    <col min="10" max="10" width="3.28515625" bestFit="1" customWidth="1"/>
    <col min="11" max="11" width="6.85546875" bestFit="1" customWidth="1"/>
    <col min="12" max="12" width="3.140625" customWidth="1"/>
    <col min="13" max="13" width="6.85546875" bestFit="1" customWidth="1"/>
    <col min="14" max="14" width="3.140625" customWidth="1"/>
    <col min="15" max="15" width="6.85546875" bestFit="1" customWidth="1"/>
    <col min="16" max="16" width="3.140625" customWidth="1"/>
    <col min="17" max="17" width="4.85546875" bestFit="1" customWidth="1"/>
    <col min="18" max="18" width="8.28515625" customWidth="1"/>
    <col min="19" max="19" width="12.42578125" customWidth="1"/>
    <col min="20" max="20" width="16.85546875" customWidth="1"/>
    <col min="21" max="21" width="15" customWidth="1"/>
    <col min="22" max="22" width="15.7109375" customWidth="1"/>
    <col min="23" max="23" width="18.42578125" customWidth="1"/>
    <col min="24" max="24" width="16.85546875" customWidth="1"/>
    <col min="25" max="25" width="18.42578125" customWidth="1"/>
    <col min="26" max="26" width="16.85546875" customWidth="1"/>
    <col min="27" max="27" width="18.42578125" customWidth="1"/>
    <col min="28" max="28" width="16.85546875" customWidth="1"/>
    <col min="29" max="29" width="18.42578125" customWidth="1"/>
    <col min="30" max="30" width="16.85546875" customWidth="1"/>
    <col min="31" max="33" width="14.28515625" hidden="1" customWidth="1"/>
    <col min="34" max="44" width="10.85546875" hidden="1" customWidth="1"/>
    <col min="45" max="49" width="0" hidden="1" customWidth="1"/>
  </cols>
  <sheetData>
    <row r="6" spans="3:45" x14ac:dyDescent="0.25">
      <c r="U6" s="60" t="s">
        <v>0</v>
      </c>
      <c r="V6" s="61"/>
      <c r="W6" s="60" t="s">
        <v>1</v>
      </c>
      <c r="X6" s="61"/>
      <c r="Y6" s="43" t="s">
        <v>2</v>
      </c>
      <c r="Z6" s="44"/>
      <c r="AA6" s="43" t="s">
        <v>3</v>
      </c>
      <c r="AB6" s="44"/>
      <c r="AC6" s="43" t="s">
        <v>4</v>
      </c>
      <c r="AD6" s="44"/>
    </row>
    <row r="7" spans="3:45" ht="44.45" customHeight="1" x14ac:dyDescent="0.25">
      <c r="H7" s="57" t="s">
        <v>5</v>
      </c>
      <c r="I7" s="58"/>
      <c r="J7" s="58"/>
      <c r="K7" s="58"/>
      <c r="L7" s="58"/>
      <c r="M7" s="58"/>
      <c r="N7" s="58"/>
      <c r="O7" s="58"/>
      <c r="P7" s="58"/>
      <c r="Q7" s="59"/>
      <c r="R7" s="1" t="s">
        <v>89</v>
      </c>
      <c r="S7" s="1" t="s">
        <v>90</v>
      </c>
      <c r="T7" s="2" t="s">
        <v>6</v>
      </c>
      <c r="U7" s="2" t="s">
        <v>6</v>
      </c>
      <c r="V7" s="2" t="s">
        <v>6</v>
      </c>
      <c r="W7" s="2" t="s">
        <v>6</v>
      </c>
      <c r="X7" s="35" t="s">
        <v>6</v>
      </c>
      <c r="Z7" s="36"/>
      <c r="AB7" s="36"/>
      <c r="AD7" s="36"/>
    </row>
    <row r="8" spans="3:45" ht="15.75" x14ac:dyDescent="0.25">
      <c r="C8" t="s">
        <v>7</v>
      </c>
      <c r="D8" s="3" t="s">
        <v>8</v>
      </c>
      <c r="H8" s="4"/>
      <c r="I8" s="5"/>
      <c r="J8" s="6"/>
      <c r="K8" s="6"/>
      <c r="L8" s="6"/>
      <c r="M8" s="6"/>
      <c r="N8" s="6"/>
      <c r="O8" s="6"/>
      <c r="P8" s="45" t="s">
        <v>9</v>
      </c>
      <c r="Q8" s="7" t="s">
        <v>8</v>
      </c>
      <c r="R8" s="8" t="s">
        <v>8</v>
      </c>
      <c r="S8" s="38">
        <f>VLOOKUP(R8,'[1]EU Modelo MOP 3 s-aisgn'!D96:$F$167,3,0)</f>
        <v>1661183</v>
      </c>
      <c r="T8" s="38">
        <f>VLOOKUP(R8,'[1]EU Modelo MOP 3 s-aisgn'!$D$96:$H$114,5,0)</f>
        <v>8056738</v>
      </c>
      <c r="U8" s="38"/>
      <c r="V8" s="38"/>
      <c r="W8" s="38"/>
      <c r="X8" s="40"/>
      <c r="Z8" s="9"/>
      <c r="AB8" s="9"/>
      <c r="AD8" s="9"/>
      <c r="AE8" s="9"/>
      <c r="AF8" s="9"/>
      <c r="AG8" s="9"/>
    </row>
    <row r="9" spans="3:45" ht="15.75" x14ac:dyDescent="0.25">
      <c r="C9" t="s">
        <v>10</v>
      </c>
      <c r="D9" s="3" t="s">
        <v>11</v>
      </c>
      <c r="H9" s="10"/>
      <c r="I9" s="11"/>
      <c r="J9" s="12"/>
      <c r="K9" s="12"/>
      <c r="L9" s="12"/>
      <c r="M9" s="12"/>
      <c r="N9" s="12"/>
      <c r="O9" s="12"/>
      <c r="P9" s="46"/>
      <c r="Q9" s="7" t="s">
        <v>11</v>
      </c>
      <c r="R9" s="8" t="s">
        <v>11</v>
      </c>
      <c r="S9" s="38">
        <f>VLOOKUP(R9,'[1]EU Modelo MOP 3 s-aisgn'!D97:$F$167,3,0)</f>
        <v>1484193</v>
      </c>
      <c r="T9" s="38">
        <f>VLOOKUP(R9,'[1]EU Modelo MOP 3 s-aisgn'!$D$96:$H$114,5,0)</f>
        <v>6337504</v>
      </c>
      <c r="U9" s="38"/>
      <c r="V9" s="38"/>
      <c r="W9" s="38"/>
      <c r="X9" s="40"/>
      <c r="Z9" s="9"/>
      <c r="AB9" s="9"/>
      <c r="AD9" s="9"/>
      <c r="AE9" s="9"/>
      <c r="AF9" s="9"/>
      <c r="AG9" s="9"/>
    </row>
    <row r="10" spans="3:45" ht="15.75" x14ac:dyDescent="0.25">
      <c r="C10" t="s">
        <v>12</v>
      </c>
      <c r="D10" s="3" t="s">
        <v>13</v>
      </c>
      <c r="H10" s="10"/>
      <c r="I10" s="11"/>
      <c r="J10" s="12"/>
      <c r="K10" s="12"/>
      <c r="L10" s="12"/>
      <c r="M10" s="12"/>
      <c r="N10" s="12"/>
      <c r="O10" s="12"/>
      <c r="P10" s="46"/>
      <c r="Q10" s="7" t="s">
        <v>13</v>
      </c>
      <c r="R10" s="8" t="s">
        <v>13</v>
      </c>
      <c r="S10" s="38">
        <f>VLOOKUP(R10,'[1]EU Modelo MOP 3 s-aisgn'!D98:$F$167,3,0)</f>
        <v>1211278</v>
      </c>
      <c r="T10" s="38">
        <f>VLOOKUP(R10,'[1]EU Modelo MOP 3 s-aisgn'!$D$96:$H$114,5,0)</f>
        <v>4869338</v>
      </c>
      <c r="U10" s="38"/>
      <c r="V10" s="38"/>
      <c r="W10" s="38"/>
      <c r="X10" s="40"/>
      <c r="Z10" s="9"/>
      <c r="AB10" s="9"/>
      <c r="AD10" s="9"/>
      <c r="AE10" s="9"/>
      <c r="AF10" s="9"/>
      <c r="AG10" s="9"/>
    </row>
    <row r="11" spans="3:45" ht="15.75" x14ac:dyDescent="0.25">
      <c r="C11" t="s">
        <v>14</v>
      </c>
      <c r="D11" s="3" t="s">
        <v>15</v>
      </c>
      <c r="H11" s="10"/>
      <c r="I11" s="11"/>
      <c r="J11" s="12"/>
      <c r="K11" s="12"/>
      <c r="L11" s="12"/>
      <c r="M11" s="12"/>
      <c r="N11" s="12"/>
      <c r="O11" s="12"/>
      <c r="P11" s="46"/>
      <c r="Q11" s="7" t="s">
        <v>15</v>
      </c>
      <c r="R11" s="8" t="s">
        <v>15</v>
      </c>
      <c r="S11" s="38">
        <f>VLOOKUP(R11,'[1]EU Modelo MOP 3 s-aisgn'!D99:$F$167,3,0)</f>
        <v>757945</v>
      </c>
      <c r="T11" s="38">
        <f>VLOOKUP(R11,'[1]EU Modelo MOP 3 s-aisgn'!$D$96:$H$114,5,0)</f>
        <v>2804397</v>
      </c>
      <c r="U11" s="38"/>
      <c r="V11" s="38"/>
      <c r="W11" s="38"/>
      <c r="X11" s="40"/>
      <c r="Z11" s="9"/>
      <c r="AB11" s="9"/>
      <c r="AD11" s="9"/>
      <c r="AE11" s="9"/>
      <c r="AF11" s="9"/>
      <c r="AG11" s="9"/>
    </row>
    <row r="12" spans="3:45" ht="15" customHeight="1" x14ac:dyDescent="0.25">
      <c r="C12" t="s">
        <v>16</v>
      </c>
      <c r="D12" s="3">
        <v>1</v>
      </c>
      <c r="H12" s="10"/>
      <c r="I12" s="11"/>
      <c r="J12" s="12"/>
      <c r="K12" s="12"/>
      <c r="L12" s="12"/>
      <c r="M12" s="12"/>
      <c r="N12" s="48" t="s">
        <v>17</v>
      </c>
      <c r="O12" s="13">
        <v>1</v>
      </c>
      <c r="P12" s="46"/>
      <c r="Q12" s="7">
        <v>1</v>
      </c>
      <c r="R12" s="8">
        <v>1</v>
      </c>
      <c r="S12" s="38">
        <f>VLOOKUP(R12,'[1]EU Modelo MOP 3 s-aisgn'!D100:$F$167,3,0)</f>
        <v>1120044</v>
      </c>
      <c r="T12" s="38">
        <f>VLOOKUP(R12,'[1]EU Modelo MOP 3 s-aisgn'!$D$96:$H$114,5,0)</f>
        <v>3998557</v>
      </c>
      <c r="U12" s="38">
        <f>VLOOKUP(R12,'[1]EU Modelo MOP 3 s-aisgn'!$D$115:$H$132,5,0)</f>
        <v>3180925</v>
      </c>
      <c r="V12" s="38"/>
      <c r="W12" s="38"/>
      <c r="X12" s="40"/>
      <c r="Z12" s="9"/>
      <c r="AB12" s="9"/>
      <c r="AD12" s="9"/>
      <c r="AE12" s="14">
        <f t="shared" ref="AE12:AE27" si="0">(U12-U13)/U13</f>
        <v>0.10629248684138223</v>
      </c>
      <c r="AF12" s="9">
        <v>3178522</v>
      </c>
      <c r="AG12" s="15">
        <f t="shared" ref="AG12:AG27" si="1">U12-AF12</f>
        <v>2403</v>
      </c>
      <c r="AH12" s="16">
        <f t="shared" ref="AH12:AH36" si="2">AH13*1.052</f>
        <v>1159790.2874502216</v>
      </c>
      <c r="AI12" s="17">
        <f>AH12-S12</f>
        <v>39746.2874502216</v>
      </c>
      <c r="AJ12" s="18">
        <f t="shared" ref="AJ12:AJ37" si="3">ROUND(AJ13*(1+AK12/100),0)</f>
        <v>1119044</v>
      </c>
      <c r="AK12">
        <f t="shared" ref="AK12:AK19" si="4">AK13+0.033</f>
        <v>5.4710000000000072</v>
      </c>
      <c r="AM12" s="19"/>
      <c r="AS12" s="20">
        <f t="shared" ref="AS12:AS28" si="5">(U12-U13)/U13</f>
        <v>0.10629248684138223</v>
      </c>
    </row>
    <row r="13" spans="3:45" ht="15" customHeight="1" x14ac:dyDescent="0.25">
      <c r="C13" t="s">
        <v>18</v>
      </c>
      <c r="D13" s="3">
        <v>2</v>
      </c>
      <c r="H13" s="10"/>
      <c r="I13" s="11"/>
      <c r="J13" s="12"/>
      <c r="K13" s="12"/>
      <c r="L13" s="12"/>
      <c r="M13" s="12"/>
      <c r="N13" s="49"/>
      <c r="O13" s="21">
        <v>2</v>
      </c>
      <c r="P13" s="46"/>
      <c r="Q13" s="7">
        <v>2</v>
      </c>
      <c r="R13" s="8">
        <f>R12+1</f>
        <v>2</v>
      </c>
      <c r="S13" s="38">
        <f>VLOOKUP(R13,'[1]EU Modelo MOP 3 s-aisgn'!D101:$F$167,3,0)</f>
        <v>1060997</v>
      </c>
      <c r="T13" s="38">
        <f>VLOOKUP(R13,'[1]EU Modelo MOP 3 s-aisgn'!$D$96:$H$114,5,0)</f>
        <v>3363360</v>
      </c>
      <c r="U13" s="38">
        <f>VLOOKUP(R13,'[1]EU Modelo MOP 3 s-aisgn'!$D$115:$H$132,5,0)</f>
        <v>2875302</v>
      </c>
      <c r="V13" s="38"/>
      <c r="W13" s="38"/>
      <c r="X13" s="40"/>
      <c r="Z13" s="9"/>
      <c r="AB13" s="9"/>
      <c r="AD13" s="9"/>
      <c r="AE13" s="14">
        <f t="shared" si="0"/>
        <v>0.1075074570755938</v>
      </c>
      <c r="AF13" s="9">
        <v>3178522</v>
      </c>
      <c r="AG13" s="15">
        <f t="shared" si="1"/>
        <v>-303220</v>
      </c>
      <c r="AH13" s="16">
        <f t="shared" si="2"/>
        <v>1102462.2504279672</v>
      </c>
      <c r="AI13" s="17">
        <f>AH13-S13</f>
        <v>41465.25042796717</v>
      </c>
      <c r="AJ13" s="18">
        <f t="shared" si="3"/>
        <v>1060997</v>
      </c>
      <c r="AK13">
        <f t="shared" si="4"/>
        <v>5.4380000000000068</v>
      </c>
      <c r="AL13" s="17">
        <f>AJ13-S13</f>
        <v>0</v>
      </c>
      <c r="AM13" s="19">
        <f>(AJ13-AJ14)/AJ14</f>
        <v>5.4379712921703391E-2</v>
      </c>
      <c r="AN13">
        <v>2</v>
      </c>
      <c r="AP13" s="16">
        <v>1063051</v>
      </c>
      <c r="AQ13" s="17">
        <f>AH13-AP13</f>
        <v>39411.25042796717</v>
      </c>
      <c r="AS13" s="20">
        <f t="shared" si="5"/>
        <v>0.1075074570755938</v>
      </c>
    </row>
    <row r="14" spans="3:45" ht="15" customHeight="1" x14ac:dyDescent="0.25">
      <c r="C14" t="s">
        <v>19</v>
      </c>
      <c r="D14" s="3">
        <v>3</v>
      </c>
      <c r="H14" s="10"/>
      <c r="I14" s="11"/>
      <c r="J14" s="12"/>
      <c r="K14" s="12"/>
      <c r="L14" s="12"/>
      <c r="M14" s="12"/>
      <c r="N14" s="49"/>
      <c r="O14" s="21">
        <v>3</v>
      </c>
      <c r="P14" s="46"/>
      <c r="Q14" s="7">
        <v>3</v>
      </c>
      <c r="R14" s="8">
        <f t="shared" ref="R14:R40" si="6">R13+1</f>
        <v>3</v>
      </c>
      <c r="S14" s="38">
        <f>VLOOKUP(R14,'[1]EU Modelo MOP 3 s-aisgn'!D102:$F$167,3,0)</f>
        <v>1006276</v>
      </c>
      <c r="T14" s="38">
        <f>VLOOKUP(R14,'[1]EU Modelo MOP 3 s-aisgn'!$D$96:$H$114,5,0)</f>
        <v>3189895</v>
      </c>
      <c r="U14" s="38">
        <f>VLOOKUP(R14,'[1]EU Modelo MOP 3 s-aisgn'!$D$115:$H$132,5,0)</f>
        <v>2596192</v>
      </c>
      <c r="V14" s="38"/>
      <c r="W14" s="38"/>
      <c r="X14" s="40"/>
      <c r="Z14" s="9"/>
      <c r="AB14" s="9"/>
      <c r="AD14" s="9"/>
      <c r="AE14" s="14">
        <f t="shared" si="0"/>
        <v>0.10997898207576372</v>
      </c>
      <c r="AF14" s="9">
        <v>2871232</v>
      </c>
      <c r="AG14" s="15">
        <f t="shared" si="1"/>
        <v>-275040</v>
      </c>
      <c r="AH14" s="16">
        <f t="shared" si="2"/>
        <v>1047967.9186577634</v>
      </c>
      <c r="AI14" s="17">
        <f t="shared" ref="AI14:AI38" si="7">AH14-S14</f>
        <v>41691.918657763395</v>
      </c>
      <c r="AJ14" s="18">
        <f t="shared" si="3"/>
        <v>1006276</v>
      </c>
      <c r="AK14">
        <f t="shared" si="4"/>
        <v>5.4050000000000065</v>
      </c>
      <c r="AL14" s="17">
        <f t="shared" ref="AL14:AL38" si="8">AJ14-S14</f>
        <v>0</v>
      </c>
      <c r="AM14" s="19">
        <f t="shared" ref="AM14:AM37" si="9">(AJ14-AJ15)/AJ15</f>
        <v>5.4049750910256461E-2</v>
      </c>
      <c r="AN14">
        <v>3</v>
      </c>
      <c r="AP14" s="16">
        <v>993506</v>
      </c>
      <c r="AQ14" s="17">
        <f t="shared" ref="AQ14:AQ39" si="10">AH14-AP14</f>
        <v>54461.918657763395</v>
      </c>
      <c r="AS14" s="20">
        <f t="shared" si="5"/>
        <v>0.10997898207576372</v>
      </c>
    </row>
    <row r="15" spans="3:45" ht="15.75" x14ac:dyDescent="0.25">
      <c r="C15" t="s">
        <v>20</v>
      </c>
      <c r="D15" s="3">
        <v>4</v>
      </c>
      <c r="H15" s="10"/>
      <c r="I15" s="11"/>
      <c r="J15" s="12"/>
      <c r="K15" s="12"/>
      <c r="L15" s="12"/>
      <c r="M15" s="12"/>
      <c r="N15" s="49"/>
      <c r="O15" s="21">
        <v>4</v>
      </c>
      <c r="P15" s="46"/>
      <c r="Q15" s="7">
        <v>4</v>
      </c>
      <c r="R15" s="8">
        <f t="shared" si="6"/>
        <v>4</v>
      </c>
      <c r="S15" s="38">
        <f>VLOOKUP(R15,'[1]EU Modelo MOP 3 s-aisgn'!D103:$F$167,3,0)</f>
        <v>954676</v>
      </c>
      <c r="T15" s="38">
        <f>VLOOKUP(R15,'[1]EU Modelo MOP 3 s-aisgn'!$D$96:$H$114,5,0)</f>
        <v>3007229</v>
      </c>
      <c r="U15" s="38">
        <f>VLOOKUP(R15,'[1]EU Modelo MOP 3 s-aisgn'!$D$115:$H$132,5,0)</f>
        <v>2338956</v>
      </c>
      <c r="V15" s="38"/>
      <c r="W15" s="38"/>
      <c r="X15" s="40"/>
      <c r="Z15" s="9"/>
      <c r="AB15" s="9"/>
      <c r="AD15" s="9"/>
      <c r="AE15" s="14">
        <f t="shared" si="0"/>
        <v>8.9288907765905132E-2</v>
      </c>
      <c r="AF15" s="9">
        <v>2610773</v>
      </c>
      <c r="AG15" s="15">
        <f t="shared" si="1"/>
        <v>-271817</v>
      </c>
      <c r="AH15" s="16">
        <f t="shared" si="2"/>
        <v>996167.22305871046</v>
      </c>
      <c r="AI15" s="17">
        <f t="shared" si="7"/>
        <v>41491.223058710457</v>
      </c>
      <c r="AJ15" s="18">
        <f t="shared" si="3"/>
        <v>954676</v>
      </c>
      <c r="AK15">
        <f t="shared" si="4"/>
        <v>5.3720000000000061</v>
      </c>
      <c r="AL15" s="17">
        <f t="shared" si="8"/>
        <v>0</v>
      </c>
      <c r="AM15" s="19">
        <f t="shared" si="9"/>
        <v>5.3720454081379244E-2</v>
      </c>
      <c r="AN15">
        <v>4</v>
      </c>
      <c r="AP15" s="16">
        <v>935761</v>
      </c>
      <c r="AQ15" s="17">
        <f t="shared" si="10"/>
        <v>60406.223058710457</v>
      </c>
      <c r="AS15" s="20">
        <f t="shared" si="5"/>
        <v>8.9288907765905132E-2</v>
      </c>
    </row>
    <row r="16" spans="3:45" ht="15.75" x14ac:dyDescent="0.25">
      <c r="C16" t="s">
        <v>21</v>
      </c>
      <c r="D16" s="3">
        <v>5</v>
      </c>
      <c r="H16" s="10"/>
      <c r="I16" s="11"/>
      <c r="J16" s="12"/>
      <c r="K16" s="12"/>
      <c r="L16" s="12"/>
      <c r="M16" s="12"/>
      <c r="N16" s="49"/>
      <c r="O16" s="21">
        <v>5</v>
      </c>
      <c r="P16" s="46"/>
      <c r="Q16" s="7">
        <v>5</v>
      </c>
      <c r="R16" s="8">
        <f t="shared" si="6"/>
        <v>5</v>
      </c>
      <c r="S16" s="38">
        <f>VLOOKUP(R16,'[1]EU Modelo MOP 3 s-aisgn'!D104:$F$167,3,0)</f>
        <v>906005</v>
      </c>
      <c r="T16" s="38">
        <f>VLOOKUP(R16,'[1]EU Modelo MOP 3 s-aisgn'!$D$96:$H$114,5,0)</f>
        <v>2699895</v>
      </c>
      <c r="U16" s="38">
        <f>VLOOKUP(R16,'[1]EU Modelo MOP 3 s-aisgn'!$D$115:$H$132,5,0)</f>
        <v>2147232</v>
      </c>
      <c r="V16" s="38"/>
      <c r="W16" s="38"/>
      <c r="X16" s="40"/>
      <c r="Z16" s="9"/>
      <c r="AB16" s="9"/>
      <c r="AD16" s="9"/>
      <c r="AE16" s="14">
        <f t="shared" si="0"/>
        <v>9.0189607508142533E-2</v>
      </c>
      <c r="AF16" s="9">
        <v>2352776</v>
      </c>
      <c r="AG16" s="15">
        <f t="shared" si="1"/>
        <v>-205544</v>
      </c>
      <c r="AH16" s="16">
        <f t="shared" si="2"/>
        <v>946927.01811664493</v>
      </c>
      <c r="AI16" s="17">
        <f t="shared" si="7"/>
        <v>40922.018116644933</v>
      </c>
      <c r="AJ16" s="18">
        <f t="shared" si="3"/>
        <v>906005</v>
      </c>
      <c r="AK16">
        <f t="shared" si="4"/>
        <v>5.3390000000000057</v>
      </c>
      <c r="AL16" s="17">
        <f t="shared" si="8"/>
        <v>0</v>
      </c>
      <c r="AM16" s="19">
        <f t="shared" si="9"/>
        <v>5.3390071911497118E-2</v>
      </c>
      <c r="AN16">
        <v>5</v>
      </c>
      <c r="AP16" s="16">
        <v>891203</v>
      </c>
      <c r="AQ16" s="17">
        <f t="shared" si="10"/>
        <v>55724.018116644933</v>
      </c>
      <c r="AS16" s="20">
        <f t="shared" si="5"/>
        <v>9.0189607508142533E-2</v>
      </c>
    </row>
    <row r="17" spans="3:48" ht="15.75" x14ac:dyDescent="0.25">
      <c r="C17" t="s">
        <v>22</v>
      </c>
      <c r="D17" s="3">
        <v>6</v>
      </c>
      <c r="H17" s="10"/>
      <c r="I17" s="11"/>
      <c r="J17" s="12"/>
      <c r="K17" s="12"/>
      <c r="L17" s="12"/>
      <c r="M17" s="12"/>
      <c r="N17" s="49"/>
      <c r="O17" s="21">
        <v>6</v>
      </c>
      <c r="P17" s="46"/>
      <c r="Q17" s="7">
        <v>6</v>
      </c>
      <c r="R17" s="8">
        <f t="shared" si="6"/>
        <v>6</v>
      </c>
      <c r="S17" s="38">
        <f>VLOOKUP(R17,'[1]EU Modelo MOP 3 s-aisgn'!D105:$F$167,3,0)</f>
        <v>860085</v>
      </c>
      <c r="T17" s="38">
        <f>VLOOKUP(R17,'[1]EU Modelo MOP 3 s-aisgn'!$D$96:$H$114,5,0)</f>
        <v>2399637</v>
      </c>
      <c r="U17" s="38">
        <f>VLOOKUP(R17,'[1]EU Modelo MOP 3 s-aisgn'!$D$115:$H$132,5,0)</f>
        <v>1969595</v>
      </c>
      <c r="V17" s="38"/>
      <c r="W17" s="38"/>
      <c r="X17" s="40"/>
      <c r="Z17" s="9"/>
      <c r="AB17" s="9"/>
      <c r="AD17" s="9"/>
      <c r="AE17" s="14">
        <f t="shared" si="0"/>
        <v>9.1180506733192501E-2</v>
      </c>
      <c r="AF17" s="9">
        <v>2240740</v>
      </c>
      <c r="AG17" s="15">
        <f t="shared" si="1"/>
        <v>-271145</v>
      </c>
      <c r="AH17" s="16">
        <f t="shared" si="2"/>
        <v>900120.73965460539</v>
      </c>
      <c r="AI17" s="17">
        <f t="shared" si="7"/>
        <v>40035.739654605393</v>
      </c>
      <c r="AJ17" s="18">
        <f t="shared" si="3"/>
        <v>860085</v>
      </c>
      <c r="AK17">
        <f t="shared" si="4"/>
        <v>5.3060000000000054</v>
      </c>
      <c r="AL17" s="17">
        <f t="shared" si="8"/>
        <v>0</v>
      </c>
      <c r="AM17" s="19">
        <f t="shared" si="9"/>
        <v>5.3060429900042609E-2</v>
      </c>
      <c r="AN17">
        <v>6</v>
      </c>
      <c r="AP17" s="16">
        <v>848765</v>
      </c>
      <c r="AQ17" s="17">
        <f t="shared" si="10"/>
        <v>51355.739654605393</v>
      </c>
      <c r="AS17" s="20">
        <f t="shared" si="5"/>
        <v>9.1180506733192501E-2</v>
      </c>
    </row>
    <row r="18" spans="3:48" ht="15.75" x14ac:dyDescent="0.25">
      <c r="C18" t="s">
        <v>23</v>
      </c>
      <c r="D18" s="3">
        <v>7</v>
      </c>
      <c r="H18" s="10"/>
      <c r="I18" s="11"/>
      <c r="J18" s="12"/>
      <c r="K18" s="12"/>
      <c r="L18" s="12"/>
      <c r="M18" s="12"/>
      <c r="N18" s="49"/>
      <c r="O18" s="21">
        <v>7</v>
      </c>
      <c r="P18" s="46"/>
      <c r="Q18" s="7">
        <v>7</v>
      </c>
      <c r="R18" s="8">
        <f t="shared" si="6"/>
        <v>7</v>
      </c>
      <c r="S18" s="38">
        <f>VLOOKUP(R18,'[1]EU Modelo MOP 3 s-aisgn'!D106:$F$167,3,0)</f>
        <v>816748</v>
      </c>
      <c r="T18" s="38">
        <f>VLOOKUP(R18,'[1]EU Modelo MOP 3 s-aisgn'!$D$96:$H$114,5,0)</f>
        <v>2205220</v>
      </c>
      <c r="U18" s="38">
        <f>VLOOKUP(R18,'[1]EU Modelo MOP 3 s-aisgn'!$D$115:$H$132,5,0)</f>
        <v>1805013</v>
      </c>
      <c r="V18" s="38"/>
      <c r="W18" s="38"/>
      <c r="X18" s="40"/>
      <c r="Z18" s="9"/>
      <c r="AB18" s="9"/>
      <c r="AD18" s="9"/>
      <c r="AE18" s="14">
        <f t="shared" si="0"/>
        <v>9.2269150123900551E-2</v>
      </c>
      <c r="AF18" s="9">
        <v>2141022</v>
      </c>
      <c r="AG18" s="15">
        <f t="shared" si="1"/>
        <v>-336009</v>
      </c>
      <c r="AH18" s="16">
        <f t="shared" si="2"/>
        <v>855628.07951958687</v>
      </c>
      <c r="AI18" s="17">
        <f t="shared" si="7"/>
        <v>38880.07951958687</v>
      </c>
      <c r="AJ18" s="18">
        <f t="shared" si="3"/>
        <v>816748</v>
      </c>
      <c r="AK18">
        <f t="shared" si="4"/>
        <v>5.273000000000005</v>
      </c>
      <c r="AL18" s="17">
        <f t="shared" si="8"/>
        <v>0</v>
      </c>
      <c r="AM18" s="19">
        <f t="shared" si="9"/>
        <v>5.2730080248711717E-2</v>
      </c>
      <c r="AN18">
        <v>7</v>
      </c>
      <c r="AP18" s="16">
        <v>810993</v>
      </c>
      <c r="AQ18" s="17">
        <f t="shared" si="10"/>
        <v>44635.07951958687</v>
      </c>
      <c r="AS18" s="20">
        <f t="shared" si="5"/>
        <v>9.2269150123900551E-2</v>
      </c>
    </row>
    <row r="19" spans="3:48" ht="15.75" x14ac:dyDescent="0.25">
      <c r="C19" t="s">
        <v>24</v>
      </c>
      <c r="D19" s="3">
        <v>8</v>
      </c>
      <c r="H19" s="10"/>
      <c r="I19" s="11"/>
      <c r="J19" s="12"/>
      <c r="K19" s="12"/>
      <c r="L19" s="12"/>
      <c r="M19" s="12"/>
      <c r="N19" s="49"/>
      <c r="O19" s="21">
        <v>8</v>
      </c>
      <c r="P19" s="46"/>
      <c r="Q19" s="7">
        <v>8</v>
      </c>
      <c r="R19" s="8">
        <f t="shared" si="6"/>
        <v>8</v>
      </c>
      <c r="S19" s="38">
        <f>VLOOKUP(R19,'[1]EU Modelo MOP 3 s-aisgn'!D107:$F$167,3,0)</f>
        <v>775838</v>
      </c>
      <c r="T19" s="38">
        <f>VLOOKUP(R19,'[1]EU Modelo MOP 3 s-aisgn'!$D$96:$H$114,5,0)</f>
        <v>1978387</v>
      </c>
      <c r="U19" s="38">
        <f>VLOOKUP(R19,'[1]EU Modelo MOP 3 s-aisgn'!$D$115:$H$132,5,0)</f>
        <v>1652535</v>
      </c>
      <c r="V19" s="38"/>
      <c r="W19" s="38"/>
      <c r="X19" s="40"/>
      <c r="Z19" s="9"/>
      <c r="AB19" s="9"/>
      <c r="AD19" s="9"/>
      <c r="AE19" s="14">
        <f t="shared" si="0"/>
        <v>6.2375723959167066E-2</v>
      </c>
      <c r="AF19" s="9">
        <v>1963078</v>
      </c>
      <c r="AG19" s="15">
        <f t="shared" si="1"/>
        <v>-310543</v>
      </c>
      <c r="AH19" s="16">
        <f t="shared" si="2"/>
        <v>813334.67634941719</v>
      </c>
      <c r="AI19" s="17">
        <f t="shared" si="7"/>
        <v>37496.67634941719</v>
      </c>
      <c r="AJ19" s="18">
        <f t="shared" si="3"/>
        <v>775838</v>
      </c>
      <c r="AK19">
        <f t="shared" si="4"/>
        <v>5.2400000000000047</v>
      </c>
      <c r="AL19" s="17">
        <f t="shared" si="8"/>
        <v>0</v>
      </c>
      <c r="AM19" s="19">
        <f t="shared" si="9"/>
        <v>5.2400408025957398E-2</v>
      </c>
      <c r="AN19">
        <v>8</v>
      </c>
      <c r="AP19" s="16">
        <v>757945</v>
      </c>
      <c r="AQ19" s="17">
        <f t="shared" si="10"/>
        <v>55389.67634941719</v>
      </c>
      <c r="AS19" s="20">
        <f t="shared" si="5"/>
        <v>6.2375723959167066E-2</v>
      </c>
    </row>
    <row r="20" spans="3:48" ht="15.75" x14ac:dyDescent="0.25">
      <c r="C20" t="s">
        <v>25</v>
      </c>
      <c r="D20" s="3">
        <v>9</v>
      </c>
      <c r="H20" s="10"/>
      <c r="I20" s="11"/>
      <c r="J20" s="12"/>
      <c r="K20" s="12"/>
      <c r="L20" s="12"/>
      <c r="M20" s="12"/>
      <c r="N20" s="49"/>
      <c r="O20" s="21" t="s">
        <v>26</v>
      </c>
      <c r="P20" s="46"/>
      <c r="Q20" s="7" t="s">
        <v>27</v>
      </c>
      <c r="R20" s="8">
        <f t="shared" si="6"/>
        <v>9</v>
      </c>
      <c r="S20" s="38">
        <f>VLOOKUP(R20,'[1]EU Modelo MOP 3 s-aisgn'!D108:$F$167,3,0)</f>
        <v>737208</v>
      </c>
      <c r="T20" s="38">
        <f>VLOOKUP(R20,'[1]EU Modelo MOP 3 s-aisgn'!$D$96:$H$114,5,0)</f>
        <v>1769299</v>
      </c>
      <c r="U20" s="38">
        <f>VLOOKUP(R20,'[1]EU Modelo MOP 3 s-aisgn'!$D$115:$H$132,5,0)</f>
        <v>1555509</v>
      </c>
      <c r="V20" s="38"/>
      <c r="W20" s="38"/>
      <c r="X20" s="40"/>
      <c r="Z20" s="9"/>
      <c r="AB20" s="9"/>
      <c r="AD20" s="9"/>
      <c r="AE20" s="14">
        <f t="shared" si="0"/>
        <v>5.1920834877449057E-2</v>
      </c>
      <c r="AF20" s="9">
        <v>1799224</v>
      </c>
      <c r="AG20" s="15">
        <f t="shared" si="1"/>
        <v>-243715</v>
      </c>
      <c r="AH20" s="16">
        <f t="shared" si="2"/>
        <v>773131.82162492129</v>
      </c>
      <c r="AI20" s="17">
        <f t="shared" si="7"/>
        <v>35923.821624921286</v>
      </c>
      <c r="AJ20" s="18">
        <f t="shared" si="3"/>
        <v>737208</v>
      </c>
      <c r="AK20">
        <f t="shared" ref="AK20:AK38" si="11">AK21+0.03</f>
        <v>5.2070000000000043</v>
      </c>
      <c r="AL20" s="17">
        <f t="shared" si="8"/>
        <v>0</v>
      </c>
      <c r="AM20" s="19">
        <f t="shared" si="9"/>
        <v>5.2070652941755703E-2</v>
      </c>
      <c r="AN20">
        <v>9</v>
      </c>
      <c r="AP20" s="16">
        <v>708356</v>
      </c>
      <c r="AQ20" s="17">
        <f t="shared" si="10"/>
        <v>64775.821624921286</v>
      </c>
      <c r="AS20" s="20">
        <f t="shared" si="5"/>
        <v>5.1920834877449057E-2</v>
      </c>
    </row>
    <row r="21" spans="3:48" ht="15.75" x14ac:dyDescent="0.25">
      <c r="C21" t="s">
        <v>28</v>
      </c>
      <c r="D21" s="3">
        <v>10</v>
      </c>
      <c r="H21" s="10"/>
      <c r="I21" s="11"/>
      <c r="J21" s="12"/>
      <c r="K21" s="12"/>
      <c r="L21" s="12"/>
      <c r="M21" s="12"/>
      <c r="N21" s="49"/>
      <c r="O21" s="21">
        <v>9</v>
      </c>
      <c r="P21" s="46"/>
      <c r="Q21" s="7">
        <v>9</v>
      </c>
      <c r="R21" s="8">
        <f t="shared" si="6"/>
        <v>10</v>
      </c>
      <c r="S21" s="38">
        <f>VLOOKUP(R21,'[1]EU Modelo MOP 3 s-aisgn'!D109:$F$167,3,0)</f>
        <v>700821</v>
      </c>
      <c r="T21" s="38">
        <f>VLOOKUP(R21,'[1]EU Modelo MOP 3 s-aisgn'!$D$96:$H$114,5,0)</f>
        <v>1597872</v>
      </c>
      <c r="U21" s="38">
        <f>VLOOKUP(R21,'[1]EU Modelo MOP 3 s-aisgn'!$D$115:$H$132,5,0)</f>
        <v>1478732</v>
      </c>
      <c r="V21" s="38"/>
      <c r="W21" s="38"/>
      <c r="X21" s="40"/>
      <c r="Z21" s="9"/>
      <c r="AB21" s="9"/>
      <c r="AD21" s="9"/>
      <c r="AE21" s="14">
        <f t="shared" si="0"/>
        <v>5.6929431634863692E-2</v>
      </c>
      <c r="AF21" s="9">
        <v>1648410</v>
      </c>
      <c r="AG21" s="15">
        <f t="shared" si="1"/>
        <v>-169678</v>
      </c>
      <c r="AH21" s="16">
        <f t="shared" si="2"/>
        <v>734916.1802518263</v>
      </c>
      <c r="AI21" s="17">
        <f t="shared" si="7"/>
        <v>34095.180251826299</v>
      </c>
      <c r="AJ21" s="18">
        <f t="shared" si="3"/>
        <v>700721</v>
      </c>
      <c r="AK21">
        <f t="shared" si="11"/>
        <v>5.177000000000004</v>
      </c>
      <c r="AL21" s="17">
        <f t="shared" si="8"/>
        <v>-100</v>
      </c>
      <c r="AM21" s="19">
        <f t="shared" si="9"/>
        <v>5.1770409618299984E-2</v>
      </c>
      <c r="AN21">
        <v>10</v>
      </c>
      <c r="AP21" s="16">
        <v>662012</v>
      </c>
      <c r="AQ21" s="17">
        <f t="shared" si="10"/>
        <v>72904.180251826299</v>
      </c>
      <c r="AS21" s="20">
        <f t="shared" si="5"/>
        <v>5.6929431634863692E-2</v>
      </c>
    </row>
    <row r="22" spans="3:48" ht="15.75" x14ac:dyDescent="0.25">
      <c r="C22" t="s">
        <v>29</v>
      </c>
      <c r="D22" s="3">
        <v>11</v>
      </c>
      <c r="H22" s="10"/>
      <c r="I22" s="11"/>
      <c r="J22" s="12"/>
      <c r="K22" s="12"/>
      <c r="L22" s="12"/>
      <c r="M22" s="12"/>
      <c r="N22" s="49"/>
      <c r="O22" s="21" t="s">
        <v>30</v>
      </c>
      <c r="P22" s="46"/>
      <c r="Q22" s="7">
        <v>10</v>
      </c>
      <c r="R22" s="8">
        <f t="shared" si="6"/>
        <v>11</v>
      </c>
      <c r="S22" s="38">
        <f>VLOOKUP(R22,'[1]EU Modelo MOP 3 s-aisgn'!D110:$F$167,3,0)</f>
        <v>666230</v>
      </c>
      <c r="T22" s="38">
        <f>VLOOKUP(R22,'[1]EU Modelo MOP 3 s-aisgn'!$D$96:$H$114,5,0)</f>
        <v>1479031</v>
      </c>
      <c r="U22" s="38">
        <f>VLOOKUP(R22,'[1]EU Modelo MOP 3 s-aisgn'!$D$115:$H$132,5,0)</f>
        <v>1399083</v>
      </c>
      <c r="V22" s="38"/>
      <c r="W22" s="38"/>
      <c r="X22" s="40"/>
      <c r="Z22" s="9"/>
      <c r="AB22" s="9"/>
      <c r="AD22" s="9"/>
      <c r="AE22" s="14">
        <f t="shared" si="0"/>
        <v>5.1469339349675861E-2</v>
      </c>
      <c r="AF22" s="9">
        <v>1478705</v>
      </c>
      <c r="AG22" s="15">
        <f t="shared" si="1"/>
        <v>-79622</v>
      </c>
      <c r="AH22" s="16">
        <f t="shared" si="2"/>
        <v>698589.52495420747</v>
      </c>
      <c r="AI22" s="17">
        <f t="shared" si="7"/>
        <v>32359.524954207474</v>
      </c>
      <c r="AJ22" s="18">
        <f t="shared" si="3"/>
        <v>666230</v>
      </c>
      <c r="AK22">
        <f t="shared" si="11"/>
        <v>5.1470000000000038</v>
      </c>
      <c r="AL22" s="17">
        <f t="shared" si="8"/>
        <v>0</v>
      </c>
      <c r="AM22" s="19">
        <f t="shared" si="9"/>
        <v>5.1469497394329072E-2</v>
      </c>
      <c r="AN22">
        <v>11</v>
      </c>
      <c r="AP22" s="16">
        <v>618705</v>
      </c>
      <c r="AQ22" s="17">
        <f t="shared" si="10"/>
        <v>79884.524954207474</v>
      </c>
      <c r="AS22" s="20">
        <f t="shared" si="5"/>
        <v>5.1469339349675861E-2</v>
      </c>
    </row>
    <row r="23" spans="3:48" ht="15" customHeight="1" x14ac:dyDescent="0.25">
      <c r="C23" t="s">
        <v>31</v>
      </c>
      <c r="D23" s="3">
        <v>12</v>
      </c>
      <c r="H23" s="10"/>
      <c r="I23" s="11"/>
      <c r="J23" s="12"/>
      <c r="K23" s="12"/>
      <c r="N23" s="49"/>
      <c r="O23" s="21" t="s">
        <v>32</v>
      </c>
      <c r="P23" s="46"/>
      <c r="Q23" s="7">
        <v>11</v>
      </c>
      <c r="R23" s="8">
        <f t="shared" si="6"/>
        <v>12</v>
      </c>
      <c r="S23" s="38">
        <f>VLOOKUP(R23,'[1]EU Modelo MOP 3 s-aisgn'!D111:$F$167,3,0)</f>
        <v>633618</v>
      </c>
      <c r="T23" s="38">
        <f>VLOOKUP(R23,'[1]EU Modelo MOP 3 s-aisgn'!$D$96:$H$114,5,0)</f>
        <v>1381287</v>
      </c>
      <c r="U23" s="38">
        <f>VLOOKUP(R23,'[1]EU Modelo MOP 3 s-aisgn'!$D$115:$H$132,5,0)</f>
        <v>1330598</v>
      </c>
      <c r="V23" s="38"/>
      <c r="W23" s="38"/>
      <c r="X23" s="40"/>
      <c r="Z23" s="9"/>
      <c r="AB23" s="9"/>
      <c r="AD23" s="9"/>
      <c r="AE23" s="14">
        <f t="shared" si="0"/>
        <v>5.1170580451484211E-2</v>
      </c>
      <c r="AF23" s="9">
        <v>1221682</v>
      </c>
      <c r="AG23" s="15">
        <f t="shared" si="1"/>
        <v>108916</v>
      </c>
      <c r="AH23" s="16">
        <f t="shared" si="2"/>
        <v>664058.48379677511</v>
      </c>
      <c r="AI23" s="17">
        <f t="shared" si="7"/>
        <v>30440.483796775108</v>
      </c>
      <c r="AJ23" s="18">
        <f t="shared" si="3"/>
        <v>633618</v>
      </c>
      <c r="AK23">
        <f t="shared" si="11"/>
        <v>5.1170000000000035</v>
      </c>
      <c r="AL23" s="17">
        <f t="shared" si="8"/>
        <v>0</v>
      </c>
      <c r="AM23" s="19">
        <f t="shared" si="9"/>
        <v>5.1170090282593478E-2</v>
      </c>
      <c r="AN23">
        <v>12</v>
      </c>
      <c r="AP23" s="16">
        <v>584537</v>
      </c>
      <c r="AQ23" s="17">
        <f t="shared" si="10"/>
        <v>79521.483796775108</v>
      </c>
      <c r="AS23" s="20">
        <f t="shared" si="5"/>
        <v>5.1170580451484211E-2</v>
      </c>
    </row>
    <row r="24" spans="3:48" ht="15.75" x14ac:dyDescent="0.25">
      <c r="C24" t="s">
        <v>33</v>
      </c>
      <c r="D24" s="3">
        <v>13</v>
      </c>
      <c r="H24" s="10"/>
      <c r="I24" s="11"/>
      <c r="J24" s="12"/>
      <c r="K24" s="12"/>
      <c r="N24" s="49"/>
      <c r="O24" s="21" t="s">
        <v>34</v>
      </c>
      <c r="P24" s="46"/>
      <c r="Q24" s="7">
        <v>12</v>
      </c>
      <c r="R24" s="8">
        <f t="shared" si="6"/>
        <v>13</v>
      </c>
      <c r="S24" s="38">
        <f>VLOOKUP(R24,'[1]EU Modelo MOP 3 s-aisgn'!D112:$F$167,3,0)</f>
        <v>602774</v>
      </c>
      <c r="T24" s="38">
        <f>VLOOKUP(R24,'[1]EU Modelo MOP 3 s-aisgn'!$D$96:$H$114,5,0)</f>
        <v>1295964</v>
      </c>
      <c r="U24" s="38">
        <f>VLOOKUP(R24,'[1]EU Modelo MOP 3 s-aisgn'!$D$115:$H$132,5,0)</f>
        <v>1265825</v>
      </c>
      <c r="V24" s="38"/>
      <c r="W24" s="38"/>
      <c r="X24" s="40"/>
      <c r="Z24" s="9"/>
      <c r="AB24" s="9"/>
      <c r="AD24" s="9"/>
      <c r="AE24" s="14">
        <f t="shared" si="0"/>
        <v>4.7435703298058171E-2</v>
      </c>
      <c r="AF24" s="9">
        <v>1152539</v>
      </c>
      <c r="AG24" s="15">
        <f t="shared" si="1"/>
        <v>113286</v>
      </c>
      <c r="AH24" s="16">
        <f t="shared" si="2"/>
        <v>631234.3001870485</v>
      </c>
      <c r="AI24" s="17">
        <f t="shared" si="7"/>
        <v>28460.300187048502</v>
      </c>
      <c r="AJ24" s="18">
        <f t="shared" si="3"/>
        <v>602774</v>
      </c>
      <c r="AK24">
        <f t="shared" si="11"/>
        <v>5.0870000000000033</v>
      </c>
      <c r="AL24" s="17">
        <f t="shared" si="8"/>
        <v>0</v>
      </c>
      <c r="AM24" s="19">
        <f t="shared" si="9"/>
        <v>5.0870387642849048E-2</v>
      </c>
      <c r="AN24">
        <v>13</v>
      </c>
      <c r="AP24" s="16">
        <v>551454</v>
      </c>
      <c r="AQ24" s="17">
        <f t="shared" si="10"/>
        <v>79780.300187048502</v>
      </c>
      <c r="AS24" s="20">
        <f t="shared" si="5"/>
        <v>4.7435703298058171E-2</v>
      </c>
    </row>
    <row r="25" spans="3:48" ht="15" customHeight="1" x14ac:dyDescent="0.25">
      <c r="C25" t="s">
        <v>35</v>
      </c>
      <c r="D25" s="3">
        <v>14</v>
      </c>
      <c r="H25" s="10"/>
      <c r="I25" s="11"/>
      <c r="J25" s="51" t="s">
        <v>36</v>
      </c>
      <c r="K25" s="22" t="s">
        <v>26</v>
      </c>
      <c r="L25" s="54" t="s">
        <v>37</v>
      </c>
      <c r="M25" s="2">
        <v>1</v>
      </c>
      <c r="N25" s="49"/>
      <c r="O25" s="21">
        <v>10</v>
      </c>
      <c r="P25" s="46"/>
      <c r="Q25" s="7">
        <v>13</v>
      </c>
      <c r="R25" s="8">
        <f t="shared" si="6"/>
        <v>14</v>
      </c>
      <c r="S25" s="38">
        <f>VLOOKUP(R25,'[1]EU Modelo MOP 3 s-aisgn'!D113:$F$167,3,0)</f>
        <v>578229</v>
      </c>
      <c r="T25" s="38">
        <f>VLOOKUP(R25,'[1]EU Modelo MOP 3 s-aisgn'!$D$96:$H$114,5,0)</f>
        <v>1214281</v>
      </c>
      <c r="U25" s="38">
        <f>VLOOKUP(R25,'[1]EU Modelo MOP 3 s-aisgn'!$D$115:$H$132,5,0)</f>
        <v>1208499</v>
      </c>
      <c r="V25" s="38">
        <f>VLOOKUP(R25,'[1]EU Modelo MOP 3 s-aisgn'!$D$133:$H$146,5,0)</f>
        <v>1150676</v>
      </c>
      <c r="W25" s="38"/>
      <c r="X25" s="40"/>
      <c r="Z25" s="37"/>
      <c r="AB25" s="9"/>
      <c r="AD25" s="9"/>
      <c r="AE25" s="14">
        <f t="shared" si="0"/>
        <v>5.9056584427955611E-2</v>
      </c>
      <c r="AF25" s="9">
        <v>1099378</v>
      </c>
      <c r="AG25" s="15">
        <f t="shared" si="1"/>
        <v>109121</v>
      </c>
      <c r="AH25" s="16">
        <f t="shared" si="2"/>
        <v>600032.60474054038</v>
      </c>
      <c r="AI25" s="17">
        <f t="shared" si="7"/>
        <v>21803.604740540381</v>
      </c>
      <c r="AJ25" s="18">
        <f t="shared" si="3"/>
        <v>573595</v>
      </c>
      <c r="AK25">
        <f t="shared" si="11"/>
        <v>5.057000000000003</v>
      </c>
      <c r="AL25" s="17">
        <f t="shared" si="8"/>
        <v>-4634</v>
      </c>
      <c r="AM25" s="19">
        <f t="shared" si="9"/>
        <v>5.0569154830260907E-2</v>
      </c>
      <c r="AN25">
        <v>14</v>
      </c>
      <c r="AP25" s="16">
        <v>526018</v>
      </c>
      <c r="AQ25" s="17">
        <f t="shared" si="10"/>
        <v>74014.604740540381</v>
      </c>
      <c r="AS25" s="20">
        <f t="shared" si="5"/>
        <v>5.9056584427955611E-2</v>
      </c>
      <c r="AT25" s="20">
        <f t="shared" ref="AT25:AT37" si="12">(V25-V26)/V26</f>
        <v>5.9056980607633619E-2</v>
      </c>
      <c r="AU25" s="20"/>
    </row>
    <row r="26" spans="3:48" ht="15" customHeight="1" x14ac:dyDescent="0.25">
      <c r="C26" t="s">
        <v>38</v>
      </c>
      <c r="D26" s="3">
        <v>15</v>
      </c>
      <c r="H26" s="10"/>
      <c r="I26" s="11"/>
      <c r="J26" s="52"/>
      <c r="K26" s="23">
        <v>1</v>
      </c>
      <c r="L26" s="55"/>
      <c r="M26" s="1">
        <v>2</v>
      </c>
      <c r="N26" s="49"/>
      <c r="O26" s="21">
        <v>11</v>
      </c>
      <c r="P26" s="47"/>
      <c r="Q26" s="7">
        <v>14</v>
      </c>
      <c r="R26" s="8">
        <f t="shared" si="6"/>
        <v>15</v>
      </c>
      <c r="S26" s="38">
        <f>VLOOKUP(R26,'[1]EU Modelo MOP 3 s-aisgn'!D114:$F$167,3,0)</f>
        <v>545985</v>
      </c>
      <c r="T26" s="38">
        <f>VLOOKUP(R26,'[1]EU Modelo MOP 3 s-aisgn'!$D$96:$H$114,5,0)</f>
        <v>1146569</v>
      </c>
      <c r="U26" s="38">
        <f>VLOOKUP(R26,'[1]EU Modelo MOP 3 s-aisgn'!$D$115:$H$132,5,0)</f>
        <v>1141109</v>
      </c>
      <c r="V26" s="38">
        <f>VLOOKUP(R26,'[1]EU Modelo MOP 3 s-aisgn'!$D$133:$H$146,5,0)</f>
        <v>1086510</v>
      </c>
      <c r="W26" s="38">
        <f>VLOOKUP(R26,'[1]EU Modelo MOP 3 s-aisgn'!$D$147:$H$159,5,0)</f>
        <v>1081050</v>
      </c>
      <c r="X26" s="40"/>
      <c r="Z26" s="37"/>
      <c r="AB26" s="37"/>
      <c r="AD26" s="9"/>
      <c r="AE26" s="14">
        <f t="shared" si="0"/>
        <v>3.7958736667461059E-2</v>
      </c>
      <c r="AF26" s="9">
        <v>1027459</v>
      </c>
      <c r="AG26" s="15">
        <f t="shared" si="1"/>
        <v>113650</v>
      </c>
      <c r="AH26" s="16">
        <f t="shared" si="2"/>
        <v>570373.19842256687</v>
      </c>
      <c r="AI26" s="17">
        <f t="shared" si="7"/>
        <v>24388.198422566871</v>
      </c>
      <c r="AJ26" s="18">
        <f t="shared" si="3"/>
        <v>545985</v>
      </c>
      <c r="AK26">
        <f t="shared" si="11"/>
        <v>5.0270000000000028</v>
      </c>
      <c r="AL26" s="17">
        <f t="shared" si="8"/>
        <v>0</v>
      </c>
      <c r="AM26" s="19">
        <f t="shared" si="9"/>
        <v>5.0270076868031671E-2</v>
      </c>
      <c r="AN26">
        <v>15</v>
      </c>
      <c r="AP26" s="16">
        <v>491607</v>
      </c>
      <c r="AQ26" s="17">
        <f t="shared" si="10"/>
        <v>78766.198422566871</v>
      </c>
      <c r="AS26" s="20">
        <f t="shared" si="5"/>
        <v>3.7958736667461059E-2</v>
      </c>
      <c r="AT26" s="20">
        <f t="shared" si="12"/>
        <v>3.795845529511567E-2</v>
      </c>
      <c r="AU26" s="20">
        <f t="shared" ref="AU26:AU37" si="13">(W26-W27)/W27</f>
        <v>3.795813026396138E-2</v>
      </c>
    </row>
    <row r="27" spans="3:48" ht="15.75" x14ac:dyDescent="0.25">
      <c r="C27" t="s">
        <v>39</v>
      </c>
      <c r="D27" s="3">
        <v>2</v>
      </c>
      <c r="H27" s="10"/>
      <c r="I27" s="11"/>
      <c r="J27" s="52"/>
      <c r="K27" s="22">
        <v>2</v>
      </c>
      <c r="L27" s="55"/>
      <c r="M27" s="1">
        <v>3</v>
      </c>
      <c r="N27" s="49"/>
      <c r="O27" s="21">
        <v>12</v>
      </c>
      <c r="P27" s="12"/>
      <c r="Q27" s="24"/>
      <c r="R27" s="8">
        <f t="shared" si="6"/>
        <v>16</v>
      </c>
      <c r="S27" s="38">
        <f>VLOOKUP(R27,'[1]EU Modelo MOP 3 s-aisgn'!D115:$F$167,3,0)</f>
        <v>526018</v>
      </c>
      <c r="T27" s="39"/>
      <c r="U27" s="38">
        <f>VLOOKUP(R27,'[1]EU Modelo MOP 3 s-aisgn'!$D$115:$H$132,5,0)</f>
        <v>1099378</v>
      </c>
      <c r="V27" s="38">
        <f>VLOOKUP(R27,'[1]EU Modelo MOP 3 s-aisgn'!$D$133:$H$146,5,0)</f>
        <v>1046776</v>
      </c>
      <c r="W27" s="38">
        <f>VLOOKUP(R27,'[1]EU Modelo MOP 3 s-aisgn'!$D$147:$H$159,5,0)</f>
        <v>1041516</v>
      </c>
      <c r="X27" s="40"/>
      <c r="Z27" s="37"/>
      <c r="AB27" s="37"/>
      <c r="AD27" s="9"/>
      <c r="AE27" s="14">
        <f t="shared" si="0"/>
        <v>8.3154511723406807E-2</v>
      </c>
      <c r="AF27" s="9">
        <v>960246</v>
      </c>
      <c r="AG27" s="15">
        <f t="shared" si="1"/>
        <v>139132</v>
      </c>
      <c r="AH27" s="16">
        <f t="shared" si="2"/>
        <v>542179.84640928404</v>
      </c>
      <c r="AI27" s="17">
        <f t="shared" si="7"/>
        <v>16161.846409284044</v>
      </c>
      <c r="AJ27" s="18">
        <f t="shared" si="3"/>
        <v>519852</v>
      </c>
      <c r="AK27">
        <f t="shared" si="11"/>
        <v>4.9970000000000026</v>
      </c>
      <c r="AL27" s="17">
        <f t="shared" si="8"/>
        <v>-6166</v>
      </c>
      <c r="AM27" s="19">
        <f t="shared" si="9"/>
        <v>4.9970612650496557E-2</v>
      </c>
      <c r="AN27">
        <v>16</v>
      </c>
      <c r="AP27" s="16">
        <v>459448</v>
      </c>
      <c r="AQ27" s="17">
        <f t="shared" si="10"/>
        <v>82731.846409284044</v>
      </c>
      <c r="AS27" s="20">
        <f t="shared" si="5"/>
        <v>8.3154511723406807E-2</v>
      </c>
      <c r="AT27" s="20">
        <f t="shared" si="12"/>
        <v>6.2424449719924772E-2</v>
      </c>
      <c r="AU27" s="20">
        <f t="shared" si="13"/>
        <v>6.2424514444263099E-2</v>
      </c>
    </row>
    <row r="28" spans="3:48" ht="15" customHeight="1" x14ac:dyDescent="0.25">
      <c r="C28" t="s">
        <v>40</v>
      </c>
      <c r="D28" s="3">
        <f>D27+1</f>
        <v>3</v>
      </c>
      <c r="H28" s="10"/>
      <c r="I28" s="11"/>
      <c r="J28" s="52"/>
      <c r="K28" s="22">
        <v>3</v>
      </c>
      <c r="L28" s="55"/>
      <c r="M28" s="1">
        <v>4</v>
      </c>
      <c r="N28" s="49"/>
      <c r="O28" s="21">
        <v>13</v>
      </c>
      <c r="P28" s="12"/>
      <c r="Q28" s="24"/>
      <c r="R28" s="8">
        <f t="shared" si="6"/>
        <v>17</v>
      </c>
      <c r="S28" s="38">
        <f>VLOOKUP(R28,'[1]EU Modelo MOP 3 s-aisgn'!D116:$F$167,3,0)</f>
        <v>495111</v>
      </c>
      <c r="T28" s="39"/>
      <c r="U28" s="38">
        <f>VLOOKUP(R28,'[1]EU Modelo MOP 3 s-aisgn'!$D$115:$H$132,5,0)</f>
        <v>1014978</v>
      </c>
      <c r="V28" s="38">
        <f>VLOOKUP(R28,'[1]EU Modelo MOP 3 s-aisgn'!$D$133:$H$146,5,0)</f>
        <v>985271</v>
      </c>
      <c r="W28" s="38">
        <f>VLOOKUP(R28,'[1]EU Modelo MOP 3 s-aisgn'!$D$147:$H$159,5,0)</f>
        <v>980320</v>
      </c>
      <c r="X28" s="40"/>
      <c r="Z28" s="37"/>
      <c r="AB28" s="37"/>
      <c r="AD28" s="9"/>
      <c r="AE28" s="14"/>
      <c r="AF28" s="14"/>
      <c r="AG28" s="14"/>
      <c r="AH28" s="16">
        <f t="shared" si="2"/>
        <v>515380.08213810268</v>
      </c>
      <c r="AI28" s="17">
        <f t="shared" si="7"/>
        <v>20269.082138102676</v>
      </c>
      <c r="AJ28" s="18">
        <f t="shared" si="3"/>
        <v>495111</v>
      </c>
      <c r="AK28">
        <f t="shared" si="11"/>
        <v>4.9670000000000023</v>
      </c>
      <c r="AL28" s="17">
        <f t="shared" si="8"/>
        <v>0</v>
      </c>
      <c r="AM28" s="19">
        <f t="shared" si="9"/>
        <v>4.966895139320264E-2</v>
      </c>
      <c r="AN28">
        <v>17</v>
      </c>
      <c r="AP28" s="16">
        <v>429386</v>
      </c>
      <c r="AQ28" s="17">
        <f t="shared" si="10"/>
        <v>85994.082138102676</v>
      </c>
      <c r="AS28" s="20">
        <f t="shared" si="5"/>
        <v>7.0558168430401136E-2</v>
      </c>
      <c r="AT28" s="20">
        <f t="shared" si="12"/>
        <v>4.9669258689883013E-2</v>
      </c>
      <c r="AU28" s="20">
        <f t="shared" si="13"/>
        <v>4.9669569090683263E-2</v>
      </c>
    </row>
    <row r="29" spans="3:48" ht="15.75" x14ac:dyDescent="0.25">
      <c r="C29" t="s">
        <v>41</v>
      </c>
      <c r="D29" s="3">
        <f t="shared" ref="D29:D42" si="14">D28+1</f>
        <v>4</v>
      </c>
      <c r="H29" s="10"/>
      <c r="I29" s="11"/>
      <c r="J29" s="52"/>
      <c r="K29" s="22">
        <v>4</v>
      </c>
      <c r="L29" s="55"/>
      <c r="M29" s="1" t="s">
        <v>26</v>
      </c>
      <c r="N29" s="50"/>
      <c r="O29" s="25">
        <v>14</v>
      </c>
      <c r="P29" s="12"/>
      <c r="Q29" s="24"/>
      <c r="R29" s="8">
        <f t="shared" si="6"/>
        <v>18</v>
      </c>
      <c r="S29" s="38">
        <f>VLOOKUP(R29,'[1]EU Modelo MOP 3 s-aisgn'!D117:$F$167,3,0)</f>
        <v>471683</v>
      </c>
      <c r="T29" s="39"/>
      <c r="U29" s="38">
        <f>VLOOKUP(R29,'[1]EU Modelo MOP 3 s-aisgn'!$D$115:$H$132,5,0)</f>
        <v>948083</v>
      </c>
      <c r="V29" s="38">
        <f>VLOOKUP(R29,'[1]EU Modelo MOP 3 s-aisgn'!$D$133:$H$146,5,0)</f>
        <v>938649</v>
      </c>
      <c r="W29" s="38">
        <f>VLOOKUP(R29,'[1]EU Modelo MOP 3 s-aisgn'!$D$147:$H$159,5,0)</f>
        <v>933932</v>
      </c>
      <c r="X29" s="40"/>
      <c r="Z29" s="37"/>
      <c r="AB29" s="37"/>
      <c r="AD29" s="9"/>
      <c r="AE29" s="14"/>
      <c r="AF29" s="14"/>
      <c r="AG29" s="14"/>
      <c r="AH29" s="16">
        <f t="shared" si="2"/>
        <v>489905.0210438238</v>
      </c>
      <c r="AI29" s="17">
        <f t="shared" si="7"/>
        <v>18222.021043823799</v>
      </c>
      <c r="AJ29" s="18">
        <f t="shared" si="3"/>
        <v>471683</v>
      </c>
      <c r="AK29">
        <f t="shared" si="11"/>
        <v>4.9370000000000021</v>
      </c>
      <c r="AL29" s="17">
        <f t="shared" si="8"/>
        <v>0</v>
      </c>
      <c r="AM29" s="19">
        <f t="shared" si="9"/>
        <v>4.9369065522856914E-2</v>
      </c>
      <c r="AN29">
        <v>18</v>
      </c>
      <c r="AP29" s="16">
        <v>401302</v>
      </c>
      <c r="AQ29" s="17">
        <f t="shared" si="10"/>
        <v>88603.021043823799</v>
      </c>
      <c r="AS29" s="20"/>
      <c r="AT29" s="20">
        <f t="shared" si="12"/>
        <v>4.9368969322149292E-2</v>
      </c>
      <c r="AU29" s="20">
        <f t="shared" si="13"/>
        <v>4.9368872149699886E-2</v>
      </c>
    </row>
    <row r="30" spans="3:48" ht="15.75" x14ac:dyDescent="0.25">
      <c r="C30" t="s">
        <v>42</v>
      </c>
      <c r="D30" s="3">
        <f t="shared" si="14"/>
        <v>5</v>
      </c>
      <c r="H30" s="10"/>
      <c r="I30" s="11"/>
      <c r="J30" s="52"/>
      <c r="K30" s="22" t="s">
        <v>30</v>
      </c>
      <c r="L30" s="55"/>
      <c r="M30" s="1">
        <v>5</v>
      </c>
      <c r="N30" s="26"/>
      <c r="O30" s="26"/>
      <c r="P30" s="12"/>
      <c r="Q30" s="24"/>
      <c r="R30" s="8">
        <f t="shared" si="6"/>
        <v>19</v>
      </c>
      <c r="S30" s="38">
        <f>VLOOKUP(R30,'[1]EU Modelo MOP 3 s-aisgn'!D118:$F$167,3,0)</f>
        <v>449492</v>
      </c>
      <c r="T30" s="39"/>
      <c r="U30" s="38"/>
      <c r="V30" s="38">
        <f>VLOOKUP(R30,'[1]EU Modelo MOP 3 s-aisgn'!$D$133:$H$146,5,0)</f>
        <v>894489</v>
      </c>
      <c r="W30" s="38">
        <f>VLOOKUP(R30,'[1]EU Modelo MOP 3 s-aisgn'!$D$147:$H$159,5,0)</f>
        <v>889994</v>
      </c>
      <c r="X30" s="40"/>
      <c r="Z30" s="37"/>
      <c r="AB30" s="37"/>
      <c r="AD30" s="9"/>
      <c r="AE30" s="14"/>
      <c r="AF30" s="14"/>
      <c r="AG30" s="14"/>
      <c r="AH30" s="16">
        <f t="shared" si="2"/>
        <v>465689.18350173364</v>
      </c>
      <c r="AI30" s="17">
        <f t="shared" si="7"/>
        <v>16197.183501733642</v>
      </c>
      <c r="AJ30" s="18">
        <f t="shared" si="3"/>
        <v>449492</v>
      </c>
      <c r="AK30">
        <f t="shared" si="11"/>
        <v>4.9070000000000018</v>
      </c>
      <c r="AL30" s="17">
        <f t="shared" si="8"/>
        <v>0</v>
      </c>
      <c r="AM30" s="19">
        <f t="shared" si="9"/>
        <v>4.9070290127361034E-2</v>
      </c>
      <c r="AN30">
        <v>19</v>
      </c>
      <c r="AP30" s="16">
        <v>382693.791382681</v>
      </c>
      <c r="AQ30" s="17">
        <f t="shared" si="10"/>
        <v>82995.392119052645</v>
      </c>
      <c r="AT30" s="20">
        <f t="shared" si="12"/>
        <v>4.9070602322878465E-2</v>
      </c>
      <c r="AU30" s="20">
        <f t="shared" si="13"/>
        <v>4.9069681092454312E-2</v>
      </c>
    </row>
    <row r="31" spans="3:48" ht="14.45" customHeight="1" x14ac:dyDescent="0.25">
      <c r="C31" t="s">
        <v>43</v>
      </c>
      <c r="D31" s="3">
        <f t="shared" si="14"/>
        <v>6</v>
      </c>
      <c r="H31" s="10"/>
      <c r="I31" s="11"/>
      <c r="J31" s="52"/>
      <c r="K31" s="22">
        <v>5</v>
      </c>
      <c r="L31" s="55"/>
      <c r="M31" s="1">
        <v>6</v>
      </c>
      <c r="N31" s="26"/>
      <c r="O31" s="26"/>
      <c r="P31" s="12"/>
      <c r="Q31" s="24"/>
      <c r="R31" s="8">
        <f t="shared" si="6"/>
        <v>20</v>
      </c>
      <c r="S31" s="38">
        <f>VLOOKUP(R31,'[1]EU Modelo MOP 3 s-aisgn'!D119:$F$167,3,0)</f>
        <v>428467</v>
      </c>
      <c r="T31" s="39"/>
      <c r="U31" s="38"/>
      <c r="V31" s="38">
        <f>VLOOKUP(R31,'[1]EU Modelo MOP 3 s-aisgn'!$D$133:$H$146,5,0)</f>
        <v>852649</v>
      </c>
      <c r="W31" s="38">
        <f>VLOOKUP(R31,'[1]EU Modelo MOP 3 s-aisgn'!$D$147:$H$159,5,0)</f>
        <v>848365</v>
      </c>
      <c r="X31" s="40"/>
      <c r="Z31" s="37"/>
      <c r="AB31" s="37"/>
      <c r="AD31" s="9"/>
      <c r="AE31" s="14"/>
      <c r="AF31" s="14"/>
      <c r="AG31" s="14"/>
      <c r="AH31" s="16">
        <f t="shared" si="2"/>
        <v>442670.3265225605</v>
      </c>
      <c r="AI31" s="17">
        <f t="shared" si="7"/>
        <v>14203.326522560499</v>
      </c>
      <c r="AJ31" s="18">
        <f t="shared" si="3"/>
        <v>428467</v>
      </c>
      <c r="AK31">
        <f t="shared" si="11"/>
        <v>4.8770000000000016</v>
      </c>
      <c r="AL31" s="17">
        <f t="shared" si="8"/>
        <v>0</v>
      </c>
      <c r="AM31" s="19">
        <f t="shared" si="9"/>
        <v>4.877099539337449E-2</v>
      </c>
      <c r="AN31">
        <v>20</v>
      </c>
      <c r="AP31" s="16">
        <v>366008</v>
      </c>
      <c r="AQ31" s="17">
        <f t="shared" si="10"/>
        <v>76662.326522560499</v>
      </c>
      <c r="AT31" s="20">
        <f t="shared" si="12"/>
        <v>4.8770047687635529E-2</v>
      </c>
      <c r="AU31" s="20">
        <f t="shared" si="13"/>
        <v>4.8771623153540618E-2</v>
      </c>
    </row>
    <row r="32" spans="3:48" ht="15.75" x14ac:dyDescent="0.25">
      <c r="C32" t="s">
        <v>44</v>
      </c>
      <c r="D32" s="3">
        <f t="shared" si="14"/>
        <v>7</v>
      </c>
      <c r="H32" s="41" t="s">
        <v>45</v>
      </c>
      <c r="I32" s="27">
        <v>1</v>
      </c>
      <c r="J32" s="52"/>
      <c r="K32" s="22">
        <v>6</v>
      </c>
      <c r="L32" s="55"/>
      <c r="M32" s="1">
        <v>7</v>
      </c>
      <c r="N32" s="26"/>
      <c r="O32" s="26"/>
      <c r="P32" s="12"/>
      <c r="Q32" s="24"/>
      <c r="R32" s="8">
        <f t="shared" si="6"/>
        <v>21</v>
      </c>
      <c r="S32" s="38">
        <f>VLOOKUP(R32,'[1]EU Modelo MOP 3 s-aisgn'!D120:$F$167,3,0)</f>
        <v>408542</v>
      </c>
      <c r="T32" s="39"/>
      <c r="U32" s="38"/>
      <c r="V32" s="38">
        <f>VLOOKUP(R32,'[1]EU Modelo MOP 3 s-aisgn'!$D$133:$H$146,5,0)</f>
        <v>812999</v>
      </c>
      <c r="W32" s="38">
        <f>VLOOKUP(R32,'[1]EU Modelo MOP 3 s-aisgn'!$D$147:$H$159,5,0)</f>
        <v>808913</v>
      </c>
      <c r="X32" s="40"/>
      <c r="Z32" s="37"/>
      <c r="AB32" s="37"/>
      <c r="AD32" s="9"/>
      <c r="AE32" s="14"/>
      <c r="AF32" s="14"/>
      <c r="AG32" s="14"/>
      <c r="AH32" s="16">
        <f t="shared" si="2"/>
        <v>420789.28376669245</v>
      </c>
      <c r="AI32" s="17">
        <f t="shared" si="7"/>
        <v>12247.283766692446</v>
      </c>
      <c r="AJ32" s="18">
        <f t="shared" si="3"/>
        <v>408542</v>
      </c>
      <c r="AK32">
        <f t="shared" si="11"/>
        <v>4.8470000000000013</v>
      </c>
      <c r="AL32" s="17">
        <f t="shared" si="8"/>
        <v>0</v>
      </c>
      <c r="AM32" s="19">
        <f t="shared" si="9"/>
        <v>4.8471083394284686E-2</v>
      </c>
      <c r="AN32">
        <v>21</v>
      </c>
      <c r="AP32" s="16">
        <v>356500</v>
      </c>
      <c r="AQ32" s="17">
        <f t="shared" si="10"/>
        <v>64289.283766692446</v>
      </c>
      <c r="AS32" s="16"/>
      <c r="AT32" s="20">
        <f t="shared" si="12"/>
        <v>4.8472233506531355E-2</v>
      </c>
      <c r="AU32" s="20">
        <f t="shared" si="13"/>
        <v>4.8470740113309235E-2</v>
      </c>
      <c r="AV32" s="20">
        <f t="shared" ref="AV32:AV37" si="15">(X32-X33)/X33</f>
        <v>-1</v>
      </c>
    </row>
    <row r="33" spans="3:48" ht="15.75" x14ac:dyDescent="0.25">
      <c r="C33" t="s">
        <v>46</v>
      </c>
      <c r="D33" s="3">
        <f t="shared" si="14"/>
        <v>8</v>
      </c>
      <c r="H33" s="42"/>
      <c r="I33" s="27">
        <v>2</v>
      </c>
      <c r="J33" s="52"/>
      <c r="K33" s="22">
        <v>7</v>
      </c>
      <c r="L33" s="55"/>
      <c r="M33" s="1" t="s">
        <v>30</v>
      </c>
      <c r="N33" s="12"/>
      <c r="O33" s="12"/>
      <c r="P33" s="12"/>
      <c r="Q33" s="24"/>
      <c r="R33" s="8">
        <f t="shared" si="6"/>
        <v>22</v>
      </c>
      <c r="S33" s="38">
        <f>VLOOKUP(R33,'[1]EU Modelo MOP 3 s-aisgn'!D121:$F$167,3,0)</f>
        <v>389655</v>
      </c>
      <c r="T33" s="39"/>
      <c r="U33" s="38"/>
      <c r="V33" s="38">
        <f>VLOOKUP(R33,'[1]EU Modelo MOP 3 s-aisgn'!$D$133:$H$146,5,0)</f>
        <v>775413</v>
      </c>
      <c r="W33" s="38">
        <f>VLOOKUP(R33,'[1]EU Modelo MOP 3 s-aisgn'!$D$147:$H$159,5,0)</f>
        <v>771517</v>
      </c>
      <c r="X33" s="40">
        <f>VLOOKUP(R33,'[1]EU Modelo MOP 3 s-aisgn'!$D$160:$H$167,5,0)</f>
        <v>767620</v>
      </c>
      <c r="Z33" s="37"/>
      <c r="AB33" s="37"/>
      <c r="AD33" s="37"/>
      <c r="AE33" s="14"/>
      <c r="AF33" s="14"/>
      <c r="AG33" s="14"/>
      <c r="AH33" s="16">
        <f t="shared" si="2"/>
        <v>399989.81346643768</v>
      </c>
      <c r="AI33" s="17">
        <f t="shared" si="7"/>
        <v>10334.813466437685</v>
      </c>
      <c r="AJ33" s="18">
        <f t="shared" si="3"/>
        <v>389655</v>
      </c>
      <c r="AK33">
        <f t="shared" si="11"/>
        <v>4.8170000000000011</v>
      </c>
      <c r="AL33" s="17">
        <f t="shared" si="8"/>
        <v>0</v>
      </c>
      <c r="AM33" s="19">
        <f t="shared" si="9"/>
        <v>4.8169727880176892E-2</v>
      </c>
      <c r="AN33">
        <v>22</v>
      </c>
      <c r="AP33" s="16">
        <v>347040.5</v>
      </c>
      <c r="AQ33" s="17">
        <f t="shared" si="10"/>
        <v>52949.313466437685</v>
      </c>
      <c r="AS33" s="16"/>
      <c r="AT33" s="20">
        <f t="shared" si="12"/>
        <v>4.816843949341628E-2</v>
      </c>
      <c r="AU33" s="20">
        <f t="shared" si="13"/>
        <v>4.8169920699507242E-2</v>
      </c>
      <c r="AV33" s="20">
        <f t="shared" si="15"/>
        <v>4.816862021126684E-2</v>
      </c>
    </row>
    <row r="34" spans="3:48" ht="15" customHeight="1" x14ac:dyDescent="0.25">
      <c r="C34" t="s">
        <v>47</v>
      </c>
      <c r="D34" s="3">
        <f t="shared" si="14"/>
        <v>9</v>
      </c>
      <c r="H34" s="42"/>
      <c r="I34" s="27">
        <v>3</v>
      </c>
      <c r="J34" s="52"/>
      <c r="K34" s="22">
        <v>8</v>
      </c>
      <c r="L34" s="55"/>
      <c r="M34" s="1">
        <v>8</v>
      </c>
      <c r="N34" s="12"/>
      <c r="O34" s="12"/>
      <c r="P34" s="12"/>
      <c r="Q34" s="24"/>
      <c r="R34" s="8">
        <f t="shared" si="6"/>
        <v>23</v>
      </c>
      <c r="S34" s="38">
        <f>VLOOKUP(R34,'[1]EU Modelo MOP 3 s-aisgn'!D122:$F$167,3,0)</f>
        <v>371748</v>
      </c>
      <c r="T34" s="39"/>
      <c r="U34" s="38"/>
      <c r="V34" s="38">
        <f>VLOOKUP(R34,'[1]EU Modelo MOP 3 s-aisgn'!$D$133:$H$146,5,0)</f>
        <v>739779</v>
      </c>
      <c r="W34" s="38">
        <f>VLOOKUP(R34,'[1]EU Modelo MOP 3 s-aisgn'!$D$147:$H$159,5,0)</f>
        <v>736061</v>
      </c>
      <c r="X34" s="40">
        <f>VLOOKUP(R34,'[1]EU Modelo MOP 3 s-aisgn'!$D$160:$H$167,5,0)</f>
        <v>732344</v>
      </c>
      <c r="Z34" s="37"/>
      <c r="AB34" s="37"/>
      <c r="AD34" s="37"/>
      <c r="AE34" s="14"/>
      <c r="AF34" s="14"/>
      <c r="AG34" s="14"/>
      <c r="AH34" s="16">
        <f t="shared" si="2"/>
        <v>380218.45386543503</v>
      </c>
      <c r="AI34" s="17">
        <f t="shared" si="7"/>
        <v>8470.4538654350326</v>
      </c>
      <c r="AJ34" s="18">
        <f t="shared" si="3"/>
        <v>371748</v>
      </c>
      <c r="AK34">
        <f t="shared" si="11"/>
        <v>4.7870000000000008</v>
      </c>
      <c r="AL34" s="17">
        <f t="shared" si="8"/>
        <v>0</v>
      </c>
      <c r="AM34" s="19">
        <f t="shared" si="9"/>
        <v>4.7871125956619173E-2</v>
      </c>
      <c r="AN34">
        <v>23</v>
      </c>
      <c r="AP34" s="16">
        <v>337617.5</v>
      </c>
      <c r="AQ34" s="17">
        <f t="shared" si="10"/>
        <v>42600.953865435033</v>
      </c>
      <c r="AS34" s="16"/>
      <c r="AT34" s="20">
        <f t="shared" si="12"/>
        <v>4.787232535673714E-2</v>
      </c>
      <c r="AU34" s="20">
        <f t="shared" si="13"/>
        <v>4.7870621480991124E-2</v>
      </c>
      <c r="AV34" s="20">
        <f t="shared" si="15"/>
        <v>4.7871830496203249E-2</v>
      </c>
    </row>
    <row r="35" spans="3:48" ht="15.75" x14ac:dyDescent="0.25">
      <c r="C35" t="s">
        <v>48</v>
      </c>
      <c r="D35" s="3">
        <f t="shared" si="14"/>
        <v>10</v>
      </c>
      <c r="H35" s="42"/>
      <c r="I35" s="27" t="s">
        <v>27</v>
      </c>
      <c r="J35" s="52"/>
      <c r="K35" s="22">
        <v>9</v>
      </c>
      <c r="L35" s="55"/>
      <c r="M35" s="1">
        <v>9</v>
      </c>
      <c r="N35" s="12"/>
      <c r="O35" s="12"/>
      <c r="P35" s="12"/>
      <c r="Q35" s="24"/>
      <c r="R35" s="8">
        <f t="shared" si="6"/>
        <v>24</v>
      </c>
      <c r="S35" s="38">
        <f>VLOOKUP(R35,'[1]EU Modelo MOP 3 s-aisgn'!D123:$F$167,3,0)</f>
        <v>354765</v>
      </c>
      <c r="T35" s="39"/>
      <c r="U35" s="38"/>
      <c r="V35" s="38">
        <f>VLOOKUP(R35,'[1]EU Modelo MOP 3 s-aisgn'!$D$133:$H$146,5,0)</f>
        <v>705982</v>
      </c>
      <c r="W35" s="38">
        <f>VLOOKUP(R35,'[1]EU Modelo MOP 3 s-aisgn'!$D$147:$H$159,5,0)</f>
        <v>702435</v>
      </c>
      <c r="X35" s="40">
        <f>VLOOKUP(R35,'[1]EU Modelo MOP 3 s-aisgn'!$D$160:$H$167,5,0)</f>
        <v>698887</v>
      </c>
      <c r="Z35" s="37"/>
      <c r="AB35" s="37"/>
      <c r="AD35" s="37"/>
      <c r="AE35" s="14"/>
      <c r="AF35" s="14"/>
      <c r="AG35" s="14"/>
      <c r="AH35" s="16">
        <f t="shared" si="2"/>
        <v>361424.38580364548</v>
      </c>
      <c r="AI35" s="17">
        <f t="shared" si="7"/>
        <v>6659.3858036454767</v>
      </c>
      <c r="AJ35" s="18">
        <f t="shared" si="3"/>
        <v>354765</v>
      </c>
      <c r="AK35">
        <f t="shared" si="11"/>
        <v>4.7570000000000006</v>
      </c>
      <c r="AL35" s="17">
        <f t="shared" si="8"/>
        <v>0</v>
      </c>
      <c r="AM35" s="19">
        <f t="shared" si="9"/>
        <v>4.7570536386588119E-2</v>
      </c>
      <c r="AN35">
        <v>24</v>
      </c>
      <c r="AP35" s="16">
        <v>328450.5</v>
      </c>
      <c r="AQ35" s="17">
        <f t="shared" si="10"/>
        <v>32973.885803645477</v>
      </c>
      <c r="AS35" s="16"/>
      <c r="AT35" s="20">
        <f t="shared" si="12"/>
        <v>4.7570716535865372E-2</v>
      </c>
      <c r="AU35" s="20">
        <f t="shared" si="13"/>
        <v>4.7570827560596954E-2</v>
      </c>
      <c r="AV35" s="20">
        <f t="shared" si="15"/>
        <v>4.7571011017012665E-2</v>
      </c>
    </row>
    <row r="36" spans="3:48" ht="15.75" x14ac:dyDescent="0.25">
      <c r="C36" t="s">
        <v>49</v>
      </c>
      <c r="D36" s="3">
        <f t="shared" si="14"/>
        <v>11</v>
      </c>
      <c r="H36" s="42"/>
      <c r="I36" s="27">
        <v>4</v>
      </c>
      <c r="J36" s="52"/>
      <c r="K36" s="22" t="s">
        <v>27</v>
      </c>
      <c r="L36" s="55"/>
      <c r="M36" s="1">
        <v>10</v>
      </c>
      <c r="N36" s="12"/>
      <c r="O36" s="12"/>
      <c r="P36" s="12"/>
      <c r="Q36" s="24"/>
      <c r="R36" s="8">
        <f t="shared" si="6"/>
        <v>25</v>
      </c>
      <c r="S36" s="38">
        <f>VLOOKUP(R36,'[1]EU Modelo MOP 3 s-aisgn'!D124:$F$167,3,0)</f>
        <v>338655</v>
      </c>
      <c r="T36" s="39"/>
      <c r="U36" s="38"/>
      <c r="V36" s="38">
        <f>VLOOKUP(R36,'[1]EU Modelo MOP 3 s-aisgn'!$D$133:$H$146,5,0)</f>
        <v>673923</v>
      </c>
      <c r="W36" s="38">
        <f>VLOOKUP(R36,'[1]EU Modelo MOP 3 s-aisgn'!$D$147:$H$159,5,0)</f>
        <v>670537</v>
      </c>
      <c r="X36" s="40">
        <f>VLOOKUP(R36,'[1]EU Modelo MOP 3 s-aisgn'!$D$160:$H$167,5,0)</f>
        <v>667150</v>
      </c>
      <c r="Z36" s="37"/>
      <c r="AB36" s="37"/>
      <c r="AD36" s="37"/>
      <c r="AE36" s="14"/>
      <c r="AF36" s="14"/>
      <c r="AG36" s="14"/>
      <c r="AH36" s="16">
        <f t="shared" si="2"/>
        <v>343559.30209472001</v>
      </c>
      <c r="AI36" s="17">
        <f t="shared" si="7"/>
        <v>4904.302094720013</v>
      </c>
      <c r="AJ36" s="18">
        <f t="shared" si="3"/>
        <v>338655</v>
      </c>
      <c r="AK36">
        <f t="shared" si="11"/>
        <v>4.7270000000000003</v>
      </c>
      <c r="AL36" s="17">
        <f t="shared" si="8"/>
        <v>0</v>
      </c>
      <c r="AM36" s="19">
        <f t="shared" si="9"/>
        <v>4.7271074221709564E-2</v>
      </c>
      <c r="AN36">
        <v>25</v>
      </c>
      <c r="AP36" s="16">
        <v>320167</v>
      </c>
      <c r="AQ36" s="17">
        <f t="shared" si="10"/>
        <v>23392.302094720013</v>
      </c>
      <c r="AS36" s="16"/>
      <c r="AT36" s="20">
        <f t="shared" si="12"/>
        <v>4.7270879435092866E-2</v>
      </c>
      <c r="AU36" s="20">
        <f t="shared" si="13"/>
        <v>4.7270608851564415E-2</v>
      </c>
      <c r="AV36" s="20">
        <f t="shared" si="15"/>
        <v>4.7270409725023818E-2</v>
      </c>
    </row>
    <row r="37" spans="3:48" ht="15.75" x14ac:dyDescent="0.25">
      <c r="C37" t="s">
        <v>50</v>
      </c>
      <c r="D37" s="3">
        <f t="shared" si="14"/>
        <v>12</v>
      </c>
      <c r="H37" s="42"/>
      <c r="I37" s="27">
        <v>5</v>
      </c>
      <c r="J37" s="52"/>
      <c r="K37" s="22">
        <v>10</v>
      </c>
      <c r="L37" s="55"/>
      <c r="M37" s="1">
        <v>11</v>
      </c>
      <c r="N37" s="12"/>
      <c r="O37" s="12"/>
      <c r="P37" s="12"/>
      <c r="Q37" s="24"/>
      <c r="R37" s="8">
        <f t="shared" si="6"/>
        <v>26</v>
      </c>
      <c r="S37" s="38">
        <f>VLOOKUP(R37,'[1]EU Modelo MOP 3 s-aisgn'!D125:$F$167,3,0)</f>
        <v>323369</v>
      </c>
      <c r="T37" s="39"/>
      <c r="U37" s="38"/>
      <c r="V37" s="38">
        <f>VLOOKUP(R37,'[1]EU Modelo MOP 3 s-aisgn'!$D$133:$H$146,5,0)</f>
        <v>643504</v>
      </c>
      <c r="W37" s="38">
        <f>VLOOKUP(R37,'[1]EU Modelo MOP 3 s-aisgn'!$D$147:$H$159,5,0)</f>
        <v>640271</v>
      </c>
      <c r="X37" s="40">
        <f>VLOOKUP(R37,'[1]EU Modelo MOP 3 s-aisgn'!$D$160:$H$167,5,0)</f>
        <v>637037</v>
      </c>
      <c r="Z37" s="37"/>
      <c r="AB37" s="37"/>
      <c r="AD37" s="37"/>
      <c r="AE37" s="14"/>
      <c r="AF37" s="14"/>
      <c r="AG37" s="14"/>
      <c r="AH37" s="16">
        <f>AH38*1.052</f>
        <v>326577.28336</v>
      </c>
      <c r="AI37" s="17">
        <f t="shared" si="7"/>
        <v>3208.2833600000013</v>
      </c>
      <c r="AJ37" s="18">
        <f t="shared" si="3"/>
        <v>323369</v>
      </c>
      <c r="AK37">
        <f t="shared" si="11"/>
        <v>4.6970000000000001</v>
      </c>
      <c r="AL37" s="17">
        <f t="shared" si="8"/>
        <v>0</v>
      </c>
      <c r="AM37" s="19">
        <f t="shared" si="9"/>
        <v>4.6969196599128411E-2</v>
      </c>
      <c r="AN37">
        <v>26</v>
      </c>
      <c r="AP37" s="16">
        <v>311918</v>
      </c>
      <c r="AQ37" s="17">
        <f t="shared" si="10"/>
        <v>14659.283360000001</v>
      </c>
      <c r="AS37" s="16"/>
      <c r="AT37" s="20">
        <f t="shared" si="12"/>
        <v>4.6969339526710972E-2</v>
      </c>
      <c r="AU37" s="20">
        <f t="shared" si="13"/>
        <v>4.6969407093812907E-2</v>
      </c>
      <c r="AV37" s="20">
        <f t="shared" si="15"/>
        <v>4.696955254101351E-2</v>
      </c>
    </row>
    <row r="38" spans="3:48" ht="15.75" x14ac:dyDescent="0.25">
      <c r="C38" t="s">
        <v>51</v>
      </c>
      <c r="D38" s="3">
        <f t="shared" si="14"/>
        <v>13</v>
      </c>
      <c r="H38" s="42"/>
      <c r="I38" s="27">
        <v>6</v>
      </c>
      <c r="J38" s="53"/>
      <c r="K38" s="22">
        <v>11</v>
      </c>
      <c r="L38" s="56"/>
      <c r="M38" s="1">
        <v>12</v>
      </c>
      <c r="N38" s="12"/>
      <c r="O38" s="12"/>
      <c r="P38" s="12"/>
      <c r="Q38" s="24"/>
      <c r="R38" s="8">
        <f t="shared" si="6"/>
        <v>27</v>
      </c>
      <c r="S38" s="38">
        <f>VLOOKUP(R38,'[1]EU Modelo MOP 3 s-aisgn'!D127:$F$167,3,0)</f>
        <v>308862</v>
      </c>
      <c r="T38" s="39"/>
      <c r="U38" s="38"/>
      <c r="V38" s="38">
        <f>VLOOKUP(R38,'[1]EU Modelo MOP 3 s-aisgn'!$D$133:$H$146,5,0)</f>
        <v>614635</v>
      </c>
      <c r="W38" s="38">
        <f>VLOOKUP(R38,'[1]EU Modelo MOP 3 s-aisgn'!$D$147:$H$159,5,0)</f>
        <v>611547</v>
      </c>
      <c r="X38" s="40">
        <f>VLOOKUP(R38,'[1]EU Modelo MOP 3 s-aisgn'!$D$160:$H$167,5,0)</f>
        <v>608458</v>
      </c>
      <c r="Z38" s="37"/>
      <c r="AB38" s="37"/>
      <c r="AD38" s="37"/>
      <c r="AE38" s="14"/>
      <c r="AF38" s="14"/>
      <c r="AG38" s="14"/>
      <c r="AH38" s="16">
        <f>AH39*1.052</f>
        <v>310434.68</v>
      </c>
      <c r="AI38" s="17">
        <f t="shared" si="7"/>
        <v>1572.679999999993</v>
      </c>
      <c r="AJ38" s="18">
        <f>ROUND(AJ39*(1+AK38/100),0)</f>
        <v>308862</v>
      </c>
      <c r="AK38">
        <f t="shared" si="11"/>
        <v>4.6669999999999998</v>
      </c>
      <c r="AL38" s="17">
        <f t="shared" si="8"/>
        <v>0</v>
      </c>
      <c r="AM38" s="19">
        <f>(AJ38-AJ39)/AJ39</f>
        <v>4.6670507302856754E-2</v>
      </c>
      <c r="AN38">
        <v>27</v>
      </c>
      <c r="AP38" s="16">
        <v>303590</v>
      </c>
      <c r="AQ38" s="17">
        <f t="shared" si="10"/>
        <v>6844.679999999993</v>
      </c>
      <c r="AS38" s="16"/>
      <c r="AT38" s="20"/>
      <c r="AU38" s="20"/>
      <c r="AV38" s="20">
        <f>(X38-X40)/X40</f>
        <v>9.5203810168368833E-2</v>
      </c>
    </row>
    <row r="39" spans="3:48" ht="15.75" x14ac:dyDescent="0.25">
      <c r="D39" s="3"/>
      <c r="H39" s="42"/>
      <c r="I39" s="28">
        <v>7</v>
      </c>
      <c r="J39" s="12"/>
      <c r="K39" s="12"/>
      <c r="L39" s="12"/>
      <c r="M39" s="12"/>
      <c r="N39" s="12"/>
      <c r="O39" s="12"/>
      <c r="P39" s="12"/>
      <c r="Q39" s="24"/>
      <c r="R39" s="8">
        <f t="shared" si="6"/>
        <v>28</v>
      </c>
      <c r="S39" s="38">
        <f>VLOOKUP(R39,'[1]EU Modelo MOP 3 s-aisgn'!D128:$F$167,3,0)</f>
        <v>295090</v>
      </c>
      <c r="T39" s="39"/>
      <c r="U39" s="38"/>
      <c r="V39" s="38"/>
      <c r="W39" s="38"/>
      <c r="X39" s="40">
        <f>VLOOKUP(R39,'[1]EU Modelo MOP 3 s-aisgn'!$D$160:$H$167,5,0)</f>
        <v>581327</v>
      </c>
      <c r="Y39" s="9"/>
      <c r="Z39" s="9"/>
      <c r="AA39" s="9"/>
      <c r="AB39" s="9"/>
      <c r="AD39" s="37"/>
      <c r="AE39" s="9"/>
      <c r="AF39" s="9"/>
      <c r="AG39" s="9"/>
      <c r="AH39" s="16">
        <v>295090</v>
      </c>
      <c r="AI39" s="17">
        <f>AH39-S40</f>
        <v>13077</v>
      </c>
      <c r="AJ39" s="18">
        <f>ROUND(AJ40*(1+AK39/100),0)</f>
        <v>295090</v>
      </c>
      <c r="AK39">
        <v>4.6369999999999996</v>
      </c>
      <c r="AN39">
        <v>28</v>
      </c>
      <c r="AP39" s="16">
        <v>295090</v>
      </c>
      <c r="AQ39" s="17">
        <f t="shared" si="10"/>
        <v>0</v>
      </c>
      <c r="AV39" s="20"/>
    </row>
    <row r="40" spans="3:48" ht="15.75" x14ac:dyDescent="0.25">
      <c r="C40" t="s">
        <v>52</v>
      </c>
      <c r="D40" s="3">
        <f>D38+1</f>
        <v>14</v>
      </c>
      <c r="H40" s="42"/>
      <c r="I40" s="28">
        <v>8</v>
      </c>
      <c r="J40" s="29"/>
      <c r="K40" s="29"/>
      <c r="L40" s="29"/>
      <c r="M40" s="29"/>
      <c r="N40" s="30"/>
      <c r="O40" s="30"/>
      <c r="P40" s="30"/>
      <c r="Q40" s="31"/>
      <c r="R40" s="8">
        <f t="shared" si="6"/>
        <v>29</v>
      </c>
      <c r="S40" s="38">
        <f>VLOOKUP(R40,'[1]EU Modelo MOP 3 s-aisgn'!D128:$F$167,3,0)</f>
        <v>282013</v>
      </c>
      <c r="T40" s="38"/>
      <c r="U40" s="38"/>
      <c r="V40" s="38"/>
      <c r="W40" s="38"/>
      <c r="X40" s="40">
        <f>VLOOKUP(R40,'[1]EU Modelo MOP 3 s-aisgn'!$D$160:$H$167,5,0)</f>
        <v>555566</v>
      </c>
      <c r="Y40" s="9"/>
      <c r="Z40" s="9"/>
      <c r="AA40" s="9"/>
      <c r="AB40" s="9"/>
      <c r="AD40" s="37"/>
      <c r="AJ40" s="18">
        <v>282013</v>
      </c>
    </row>
    <row r="41" spans="3:48" x14ac:dyDescent="0.25">
      <c r="C41" t="s">
        <v>53</v>
      </c>
      <c r="D41" s="3">
        <f t="shared" si="14"/>
        <v>15</v>
      </c>
    </row>
    <row r="42" spans="3:48" x14ac:dyDescent="0.25">
      <c r="C42" t="s">
        <v>54</v>
      </c>
      <c r="D42" s="3">
        <f t="shared" si="14"/>
        <v>16</v>
      </c>
    </row>
    <row r="43" spans="3:48" x14ac:dyDescent="0.25">
      <c r="C43" t="s">
        <v>55</v>
      </c>
      <c r="D43" s="3">
        <v>12</v>
      </c>
      <c r="I43" s="32"/>
    </row>
    <row r="44" spans="3:48" x14ac:dyDescent="0.25">
      <c r="C44" t="s">
        <v>56</v>
      </c>
      <c r="D44" s="3">
        <f>D43+1</f>
        <v>13</v>
      </c>
      <c r="I44" s="32"/>
    </row>
    <row r="45" spans="3:48" x14ac:dyDescent="0.25">
      <c r="C45" t="s">
        <v>57</v>
      </c>
      <c r="D45" s="3">
        <f t="shared" ref="D45:D55" si="16">D44+1</f>
        <v>14</v>
      </c>
      <c r="I45" s="32"/>
    </row>
    <row r="46" spans="3:48" x14ac:dyDescent="0.25">
      <c r="C46" t="s">
        <v>58</v>
      </c>
      <c r="D46" s="3">
        <f t="shared" si="16"/>
        <v>15</v>
      </c>
      <c r="I46" s="32"/>
    </row>
    <row r="47" spans="3:48" x14ac:dyDescent="0.25">
      <c r="C47" t="s">
        <v>59</v>
      </c>
      <c r="D47" s="3">
        <f t="shared" si="16"/>
        <v>16</v>
      </c>
    </row>
    <row r="48" spans="3:48" x14ac:dyDescent="0.25">
      <c r="C48" t="s">
        <v>60</v>
      </c>
      <c r="D48" s="3">
        <f t="shared" si="16"/>
        <v>17</v>
      </c>
    </row>
    <row r="49" spans="3:30" x14ac:dyDescent="0.25">
      <c r="C49" t="s">
        <v>61</v>
      </c>
      <c r="D49" s="3">
        <f t="shared" si="16"/>
        <v>18</v>
      </c>
    </row>
    <row r="50" spans="3:30" x14ac:dyDescent="0.25">
      <c r="C50" t="s">
        <v>62</v>
      </c>
      <c r="D50" s="3">
        <f t="shared" si="16"/>
        <v>19</v>
      </c>
      <c r="U50" s="16"/>
      <c r="V50" s="16"/>
    </row>
    <row r="51" spans="3:30" x14ac:dyDescent="0.25">
      <c r="C51" t="s">
        <v>63</v>
      </c>
      <c r="D51" s="3">
        <f t="shared" si="16"/>
        <v>20</v>
      </c>
      <c r="U51" s="33"/>
      <c r="V51" s="33"/>
    </row>
    <row r="52" spans="3:30" x14ac:dyDescent="0.25">
      <c r="C52" t="s">
        <v>64</v>
      </c>
      <c r="D52" s="3">
        <f t="shared" si="16"/>
        <v>21</v>
      </c>
    </row>
    <row r="53" spans="3:30" x14ac:dyDescent="0.25">
      <c r="C53" t="s">
        <v>65</v>
      </c>
      <c r="D53" s="3">
        <f t="shared" si="16"/>
        <v>22</v>
      </c>
    </row>
    <row r="54" spans="3:30" x14ac:dyDescent="0.25">
      <c r="C54" t="s">
        <v>66</v>
      </c>
      <c r="D54" s="3">
        <f t="shared" si="16"/>
        <v>23</v>
      </c>
      <c r="AD54" s="34"/>
    </row>
    <row r="55" spans="3:30" x14ac:dyDescent="0.25">
      <c r="C55" t="s">
        <v>67</v>
      </c>
      <c r="D55" s="3">
        <f t="shared" si="16"/>
        <v>24</v>
      </c>
      <c r="AD55" s="34"/>
    </row>
    <row r="56" spans="3:30" x14ac:dyDescent="0.25">
      <c r="C56" t="s">
        <v>68</v>
      </c>
      <c r="D56" s="3">
        <v>14</v>
      </c>
    </row>
    <row r="57" spans="3:30" x14ac:dyDescent="0.25">
      <c r="C57" t="s">
        <v>69</v>
      </c>
      <c r="D57" s="3">
        <f>D56+1</f>
        <v>15</v>
      </c>
    </row>
    <row r="58" spans="3:30" x14ac:dyDescent="0.25">
      <c r="C58" t="s">
        <v>70</v>
      </c>
      <c r="D58" s="3">
        <f t="shared" ref="D58:D67" si="17">D57+1</f>
        <v>16</v>
      </c>
    </row>
    <row r="59" spans="3:30" x14ac:dyDescent="0.25">
      <c r="C59" t="s">
        <v>71</v>
      </c>
      <c r="D59" s="3">
        <f t="shared" si="17"/>
        <v>17</v>
      </c>
    </row>
    <row r="60" spans="3:30" x14ac:dyDescent="0.25">
      <c r="C60" t="s">
        <v>72</v>
      </c>
      <c r="D60" s="3">
        <f t="shared" si="17"/>
        <v>18</v>
      </c>
    </row>
    <row r="61" spans="3:30" x14ac:dyDescent="0.25">
      <c r="C61" t="s">
        <v>73</v>
      </c>
      <c r="D61" s="3">
        <f t="shared" si="17"/>
        <v>19</v>
      </c>
    </row>
    <row r="62" spans="3:30" x14ac:dyDescent="0.25">
      <c r="C62" t="s">
        <v>74</v>
      </c>
      <c r="D62" s="3">
        <f t="shared" si="17"/>
        <v>20</v>
      </c>
    </row>
    <row r="63" spans="3:30" x14ac:dyDescent="0.25">
      <c r="C63" t="s">
        <v>75</v>
      </c>
      <c r="D63" s="3">
        <f t="shared" si="17"/>
        <v>21</v>
      </c>
    </row>
    <row r="64" spans="3:30" x14ac:dyDescent="0.25">
      <c r="C64" t="s">
        <v>76</v>
      </c>
      <c r="D64" s="3">
        <f t="shared" si="17"/>
        <v>22</v>
      </c>
    </row>
    <row r="65" spans="3:4" x14ac:dyDescent="0.25">
      <c r="C65" t="s">
        <v>77</v>
      </c>
      <c r="D65" s="3">
        <f t="shared" si="17"/>
        <v>23</v>
      </c>
    </row>
    <row r="66" spans="3:4" x14ac:dyDescent="0.25">
      <c r="C66" t="s">
        <v>78</v>
      </c>
      <c r="D66" s="3">
        <f t="shared" si="17"/>
        <v>24</v>
      </c>
    </row>
    <row r="67" spans="3:4" x14ac:dyDescent="0.25">
      <c r="C67" t="s">
        <v>79</v>
      </c>
      <c r="D67" s="3">
        <f t="shared" si="17"/>
        <v>25</v>
      </c>
    </row>
    <row r="68" spans="3:4" x14ac:dyDescent="0.25">
      <c r="C68" t="s">
        <v>80</v>
      </c>
      <c r="D68" s="3">
        <v>20</v>
      </c>
    </row>
    <row r="69" spans="3:4" x14ac:dyDescent="0.25">
      <c r="C69" t="s">
        <v>81</v>
      </c>
      <c r="D69" s="3">
        <f>D68+1</f>
        <v>21</v>
      </c>
    </row>
    <row r="70" spans="3:4" x14ac:dyDescent="0.25">
      <c r="C70" t="s">
        <v>82</v>
      </c>
      <c r="D70" s="3">
        <f t="shared" ref="D70:D76" si="18">D69+1</f>
        <v>22</v>
      </c>
    </row>
    <row r="71" spans="3:4" x14ac:dyDescent="0.25">
      <c r="C71" t="s">
        <v>83</v>
      </c>
      <c r="D71" s="3">
        <f t="shared" si="18"/>
        <v>23</v>
      </c>
    </row>
    <row r="72" spans="3:4" x14ac:dyDescent="0.25">
      <c r="C72" t="s">
        <v>84</v>
      </c>
      <c r="D72" s="3">
        <f t="shared" si="18"/>
        <v>24</v>
      </c>
    </row>
    <row r="73" spans="3:4" x14ac:dyDescent="0.25">
      <c r="C73" t="s">
        <v>85</v>
      </c>
      <c r="D73" s="3">
        <f t="shared" si="18"/>
        <v>25</v>
      </c>
    </row>
    <row r="74" spans="3:4" x14ac:dyDescent="0.25">
      <c r="C74" t="s">
        <v>86</v>
      </c>
      <c r="D74" s="3">
        <f t="shared" si="18"/>
        <v>26</v>
      </c>
    </row>
    <row r="75" spans="3:4" x14ac:dyDescent="0.25">
      <c r="C75" t="s">
        <v>87</v>
      </c>
      <c r="D75" s="3">
        <f t="shared" si="18"/>
        <v>27</v>
      </c>
    </row>
    <row r="76" spans="3:4" x14ac:dyDescent="0.25">
      <c r="C76" t="s">
        <v>88</v>
      </c>
      <c r="D76" s="3">
        <f t="shared" si="18"/>
        <v>28</v>
      </c>
    </row>
  </sheetData>
  <mergeCells count="11">
    <mergeCell ref="H32:H40"/>
    <mergeCell ref="AC6:AD6"/>
    <mergeCell ref="P8:P26"/>
    <mergeCell ref="N12:N29"/>
    <mergeCell ref="J25:J38"/>
    <mergeCell ref="L25:L38"/>
    <mergeCell ref="H7:Q7"/>
    <mergeCell ref="U6:V6"/>
    <mergeCell ref="W6:X6"/>
    <mergeCell ref="Y6:Z6"/>
    <mergeCell ref="AA6:A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scanner 3d INELE</cp:lastModifiedBy>
  <dcterms:created xsi:type="dcterms:W3CDTF">2023-07-05T22:02:03Z</dcterms:created>
  <dcterms:modified xsi:type="dcterms:W3CDTF">2023-08-29T17:53:06Z</dcterms:modified>
</cp:coreProperties>
</file>